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indirepersonale.sharepoint.com/sites/Contabilita/Documenti condivisi/A_BILANCIO DI PREVISIONE 2022/VARIAZIONE 2 DG/Pubblicazione/"/>
    </mc:Choice>
  </mc:AlternateContent>
  <xr:revisionPtr revIDLastSave="162" documentId="13_ncr:1_{A29D0C4D-3E4B-4399-8BDF-31F3DAE45950}" xr6:coauthVersionLast="47" xr6:coauthVersionMax="47" xr10:uidLastSave="{79BE4636-CCC3-4E39-B3D1-1B3E54843F26}"/>
  <bookViews>
    <workbookView xWindow="-110" yWindow="-110" windowWidth="19420" windowHeight="10420" xr2:uid="{86532F5A-82AE-4B21-B924-AF77EBB9A758}"/>
  </bookViews>
  <sheets>
    <sheet name="Variazioni 2022" sheetId="1" r:id="rId1"/>
  </sheets>
  <definedNames>
    <definedName name="_xlnm._FilterDatabase" localSheetId="0" hidden="1">'Variazioni 2022'!$A$1:$M$336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75" i="1" l="1"/>
  <c r="J175" i="1"/>
  <c r="F14" i="1"/>
  <c r="G14" i="1"/>
  <c r="H14" i="1"/>
  <c r="I14" i="1"/>
  <c r="J14" i="1"/>
  <c r="K14" i="1"/>
  <c r="L14" i="1"/>
  <c r="M14" i="1"/>
  <c r="E254" i="1"/>
  <c r="F254" i="1"/>
  <c r="G254" i="1"/>
  <c r="H254" i="1"/>
  <c r="I254" i="1"/>
  <c r="J254" i="1"/>
  <c r="K254" i="1"/>
  <c r="L254" i="1"/>
  <c r="M254" i="1"/>
  <c r="D254" i="1"/>
  <c r="L215" i="1" l="1"/>
  <c r="L214" i="1" s="1"/>
  <c r="L210" i="1" s="1"/>
  <c r="J215" i="1"/>
  <c r="L207" i="1"/>
  <c r="L202" i="1" s="1"/>
  <c r="J207" i="1"/>
  <c r="M175" i="1"/>
  <c r="M174" i="1" s="1"/>
  <c r="K175" i="1"/>
  <c r="L178" i="1"/>
  <c r="J178" i="1"/>
  <c r="L177" i="1"/>
  <c r="J177" i="1"/>
  <c r="J174" i="1"/>
  <c r="K174" i="1"/>
  <c r="L173" i="1"/>
  <c r="J173" i="1"/>
  <c r="L172" i="1"/>
  <c r="L171" i="1" s="1"/>
  <c r="J172" i="1"/>
  <c r="L168" i="1"/>
  <c r="J168" i="1"/>
  <c r="J166" i="1" s="1"/>
  <c r="L167" i="1"/>
  <c r="J167" i="1"/>
  <c r="L166" i="1"/>
  <c r="L42" i="1"/>
  <c r="L40" i="1" s="1"/>
  <c r="J42" i="1"/>
  <c r="J330" i="1"/>
  <c r="K330" i="1"/>
  <c r="L330" i="1"/>
  <c r="M330" i="1"/>
  <c r="J324" i="1"/>
  <c r="K324" i="1"/>
  <c r="L324" i="1"/>
  <c r="L323" i="1" s="1"/>
  <c r="M324" i="1"/>
  <c r="M323" i="1" s="1"/>
  <c r="J214" i="1"/>
  <c r="J210" i="1" s="1"/>
  <c r="K214" i="1"/>
  <c r="K210" i="1" s="1"/>
  <c r="M214" i="1"/>
  <c r="M210" i="1" s="1"/>
  <c r="J202" i="1"/>
  <c r="K202" i="1"/>
  <c r="M202" i="1"/>
  <c r="J197" i="1"/>
  <c r="K197" i="1"/>
  <c r="L197" i="1"/>
  <c r="M197" i="1"/>
  <c r="J186" i="1"/>
  <c r="K186" i="1"/>
  <c r="L186" i="1"/>
  <c r="M186" i="1"/>
  <c r="K171" i="1"/>
  <c r="M171" i="1"/>
  <c r="J169" i="1"/>
  <c r="K169" i="1"/>
  <c r="L169" i="1"/>
  <c r="M169" i="1"/>
  <c r="K166" i="1"/>
  <c r="M166" i="1"/>
  <c r="J157" i="1"/>
  <c r="K157" i="1"/>
  <c r="L157" i="1"/>
  <c r="M157" i="1"/>
  <c r="M150" i="1" s="1"/>
  <c r="J151" i="1"/>
  <c r="K151" i="1"/>
  <c r="L151" i="1"/>
  <c r="M151" i="1"/>
  <c r="J40" i="1"/>
  <c r="K40" i="1"/>
  <c r="M40" i="1"/>
  <c r="J31" i="1"/>
  <c r="K31" i="1"/>
  <c r="L31" i="1"/>
  <c r="M31" i="1"/>
  <c r="J15" i="1"/>
  <c r="K15" i="1"/>
  <c r="L15" i="1"/>
  <c r="M15" i="1"/>
  <c r="F186" i="1"/>
  <c r="G186" i="1"/>
  <c r="H186" i="1"/>
  <c r="I186" i="1"/>
  <c r="H173" i="1"/>
  <c r="F173" i="1"/>
  <c r="F171" i="1" s="1"/>
  <c r="I330" i="1"/>
  <c r="H330" i="1"/>
  <c r="G330" i="1"/>
  <c r="G323" i="1" s="1"/>
  <c r="F330" i="1"/>
  <c r="I324" i="1"/>
  <c r="H324" i="1"/>
  <c r="G324" i="1"/>
  <c r="F324" i="1"/>
  <c r="I323" i="1"/>
  <c r="I214" i="1"/>
  <c r="I210" i="1" s="1"/>
  <c r="H214" i="1"/>
  <c r="H210" i="1" s="1"/>
  <c r="G214" i="1"/>
  <c r="F214" i="1"/>
  <c r="F210" i="1" s="1"/>
  <c r="G210" i="1"/>
  <c r="I202" i="1"/>
  <c r="H202" i="1"/>
  <c r="G202" i="1"/>
  <c r="F202" i="1"/>
  <c r="I197" i="1"/>
  <c r="H197" i="1"/>
  <c r="G197" i="1"/>
  <c r="F197" i="1"/>
  <c r="I174" i="1"/>
  <c r="H174" i="1"/>
  <c r="G174" i="1"/>
  <c r="F174" i="1"/>
  <c r="I171" i="1"/>
  <c r="H171" i="1"/>
  <c r="G171" i="1"/>
  <c r="I169" i="1"/>
  <c r="H169" i="1"/>
  <c r="G169" i="1"/>
  <c r="F169" i="1"/>
  <c r="I166" i="1"/>
  <c r="H166" i="1"/>
  <c r="G166" i="1"/>
  <c r="F166" i="1"/>
  <c r="I157" i="1"/>
  <c r="H157" i="1"/>
  <c r="G157" i="1"/>
  <c r="G150" i="1" s="1"/>
  <c r="F157" i="1"/>
  <c r="I151" i="1"/>
  <c r="H151" i="1"/>
  <c r="G151" i="1"/>
  <c r="F151" i="1"/>
  <c r="F150" i="1" s="1"/>
  <c r="I40" i="1"/>
  <c r="I21" i="1" s="1"/>
  <c r="H40" i="1"/>
  <c r="G40" i="1"/>
  <c r="F40" i="1"/>
  <c r="I31" i="1"/>
  <c r="H31" i="1"/>
  <c r="G31" i="1"/>
  <c r="F31" i="1"/>
  <c r="I15" i="1"/>
  <c r="H15" i="1"/>
  <c r="G15" i="1"/>
  <c r="F15" i="1"/>
  <c r="E330" i="1"/>
  <c r="D330" i="1"/>
  <c r="D323" i="1" s="1"/>
  <c r="E324" i="1"/>
  <c r="D324" i="1"/>
  <c r="E214" i="1"/>
  <c r="D214" i="1"/>
  <c r="D210" i="1" s="1"/>
  <c r="E210" i="1"/>
  <c r="E202" i="1"/>
  <c r="D202" i="1"/>
  <c r="E197" i="1"/>
  <c r="D197" i="1"/>
  <c r="E186" i="1"/>
  <c r="D186" i="1"/>
  <c r="E174" i="1"/>
  <c r="D174" i="1"/>
  <c r="E171" i="1"/>
  <c r="D171" i="1"/>
  <c r="E169" i="1"/>
  <c r="D169" i="1"/>
  <c r="E166" i="1"/>
  <c r="D166" i="1"/>
  <c r="E157" i="1"/>
  <c r="D157" i="1"/>
  <c r="D150" i="1" s="1"/>
  <c r="E151" i="1"/>
  <c r="D151" i="1"/>
  <c r="E40" i="1"/>
  <c r="D40" i="1"/>
  <c r="E31" i="1"/>
  <c r="D31" i="1"/>
  <c r="D21" i="1"/>
  <c r="E15" i="1"/>
  <c r="E14" i="1" s="1"/>
  <c r="D15" i="1"/>
  <c r="D14" i="1" s="1"/>
  <c r="E21" i="1" l="1"/>
  <c r="F21" i="1"/>
  <c r="K323" i="1"/>
  <c r="G21" i="1"/>
  <c r="H21" i="1"/>
  <c r="F323" i="1"/>
  <c r="K21" i="1"/>
  <c r="E165" i="1"/>
  <c r="L21" i="1"/>
  <c r="E150" i="1"/>
  <c r="D165" i="1"/>
  <c r="L150" i="1"/>
  <c r="H150" i="1"/>
  <c r="K150" i="1"/>
  <c r="I150" i="1"/>
  <c r="H323" i="1"/>
  <c r="E323" i="1"/>
  <c r="J323" i="1"/>
  <c r="L174" i="1"/>
  <c r="M165" i="1"/>
  <c r="J171" i="1"/>
  <c r="J165" i="1" s="1"/>
  <c r="L165" i="1"/>
  <c r="K165" i="1"/>
  <c r="J150" i="1"/>
  <c r="M21" i="1"/>
  <c r="J21" i="1"/>
  <c r="I165" i="1"/>
  <c r="H165" i="1"/>
  <c r="G165" i="1"/>
  <c r="F165" i="1"/>
</calcChain>
</file>

<file path=xl/sharedStrings.xml><?xml version="1.0" encoding="utf-8"?>
<sst xmlns="http://schemas.openxmlformats.org/spreadsheetml/2006/main" count="1006" uniqueCount="335">
  <si>
    <t>sezione</t>
  </si>
  <si>
    <t>livelli</t>
  </si>
  <si>
    <t>voce</t>
  </si>
  <si>
    <t>Competenza</t>
  </si>
  <si>
    <t>Cassa</t>
  </si>
  <si>
    <t>Variazione n. 1 
incremento</t>
  </si>
  <si>
    <t>Variazione n.1 decremento</t>
  </si>
  <si>
    <t xml:space="preserve"> Variazione 1.                     cassa incremento </t>
  </si>
  <si>
    <t xml:space="preserve"> Variazione 1.                        cassa decremento </t>
  </si>
  <si>
    <t>Variazione n. 2 
incremento</t>
  </si>
  <si>
    <t>Variazione n. 2 decremento</t>
  </si>
  <si>
    <t xml:space="preserve"> Variazione 2.                     cassa incremento </t>
  </si>
  <si>
    <t xml:space="preserve"> Variazione 2.                        cassa decremento </t>
  </si>
  <si>
    <t>E</t>
  </si>
  <si>
    <t>I</t>
  </si>
  <si>
    <t>Entrate correnti di natura tributaria,contributiva e perequativa</t>
  </si>
  <si>
    <t>II</t>
  </si>
  <si>
    <t>Tributi</t>
  </si>
  <si>
    <t>III</t>
  </si>
  <si>
    <t>imposte, tasse e proventi assimilati</t>
  </si>
  <si>
    <t>tributi destinati al finanziamento della sanità</t>
  </si>
  <si>
    <t>tributi devoluti e regolati alle autonomie speciali</t>
  </si>
  <si>
    <t>compartecipazioni di tributi</t>
  </si>
  <si>
    <t>Contributi sociali e premi</t>
  </si>
  <si>
    <t>contributi sociali e premi a carico del datore di lavoro e dei lavoratori</t>
  </si>
  <si>
    <t>contributi sociali a carico delle persone non occupate</t>
  </si>
  <si>
    <t>Fondi perequativi</t>
  </si>
  <si>
    <t>fondi perequativi da amministrazioni centrali</t>
  </si>
  <si>
    <t>fondi perequativi dalla regione o provincia autonoma</t>
  </si>
  <si>
    <t>Trasferimenti correnti</t>
  </si>
  <si>
    <t>trasferimenti correnti</t>
  </si>
  <si>
    <t>trasferimenti correnti da amministrazioni pubbliche</t>
  </si>
  <si>
    <t>trasferimenti correnti da famiglie</t>
  </si>
  <si>
    <t>trasferimenti correnti da imprese</t>
  </si>
  <si>
    <t>trasferimenti correnti da istituzioni sociali private</t>
  </si>
  <si>
    <t>trasferimenti correnti dall'Unione europea e dal resto del mondo</t>
  </si>
  <si>
    <t>Entrate extratributarie</t>
  </si>
  <si>
    <t>vendita di beni e servizi e proventi derivanti dalla gestione dei beni</t>
  </si>
  <si>
    <t>vendita di beni</t>
  </si>
  <si>
    <t>entrate dalla vendita e dall'erogazione di servizi</t>
  </si>
  <si>
    <t>proventi derivanti dalla gestione dei beni</t>
  </si>
  <si>
    <t>Proventi derivanti dall'attività di controllo e repressione delle irregolarità e degli illeciti</t>
  </si>
  <si>
    <t>entrate da amministrazione pubbliche derivanti dall'attività di controllo e repressione delle irregolarità e degli illeciti</t>
  </si>
  <si>
    <t>entrate da famiglie derivanti dall'attività di controllo e repressione delle irregolarità e degli illeciti</t>
  </si>
  <si>
    <t>entrate da imprese derivanti dall'attività di controllo e repressione delle irregolarità e degli illeciti</t>
  </si>
  <si>
    <t>entrate da istituzioni sociali private derivanti dall'attività di controllo e repressione delle irregolarità e degli illeciti</t>
  </si>
  <si>
    <t>Interessi attivi</t>
  </si>
  <si>
    <t>interessi attivi da titoli o finanziamenti a breve termine</t>
  </si>
  <si>
    <t>interessi attivi da titoli o finanziamenti a medio-lungo termine</t>
  </si>
  <si>
    <t>altri interessi attivi</t>
  </si>
  <si>
    <t>Altre entrate da redditi da capitale</t>
  </si>
  <si>
    <t>rendimenti da fondi comuni di investimento</t>
  </si>
  <si>
    <t>entrate derivanti dalla distribuzione di dividendi</t>
  </si>
  <si>
    <t>entrate derivanti dalla distribuzione di utili e avanzi</t>
  </si>
  <si>
    <t>Rimborsi e altre entrate correnti</t>
  </si>
  <si>
    <t>indennizzi di assicurazione</t>
  </si>
  <si>
    <t>rimborsi in entrata</t>
  </si>
  <si>
    <t>altre entrate correnti n.a.c.</t>
  </si>
  <si>
    <t>Entrate in conto capitale</t>
  </si>
  <si>
    <t>Tributi in conto capitale</t>
  </si>
  <si>
    <t>imposte da sanatorie e condoni</t>
  </si>
  <si>
    <t>altre imposte in conto capitale</t>
  </si>
  <si>
    <t>Contributi agli investimenti</t>
  </si>
  <si>
    <t>contributi agli investimenti da amministrazioni pubbliche</t>
  </si>
  <si>
    <t>contributi agli investimenti da famiglie</t>
  </si>
  <si>
    <t>contributi agli investimenti da imprese</t>
  </si>
  <si>
    <t>contributi agli investimenti da istituzioni sociali private</t>
  </si>
  <si>
    <t>contributi agli investimenti dall'Unione europea e dal resto del mondo</t>
  </si>
  <si>
    <t>contributi agli investimenti direttamente destinati al rimborso di prestiti da amministrazioni pubbliche</t>
  </si>
  <si>
    <t>contributi agli investimenti direttamente destinati al rimborso di prestiti da famiglie</t>
  </si>
  <si>
    <t>contributi agli investimenti direttamente destinati al rimborso di prestiti da imprese</t>
  </si>
  <si>
    <t>contributi agli investimenti direttamente destinati al rimborso di prestiti da istituzioni sociali private</t>
  </si>
  <si>
    <t>contributi agli investimenti direttamente destinati al rimborso di prestiti dall'Unione europea e dal resto del mondo</t>
  </si>
  <si>
    <t>Altri trasferimenti in conto capitale</t>
  </si>
  <si>
    <t>trasferimenti in conto capitale per assunzione di debiti dell'amministrazione da parte di amministrazioni pubbliche</t>
  </si>
  <si>
    <t>trasferimenti in conto capitale per assunzione di debiti dell'amministrazione da parte di imprese</t>
  </si>
  <si>
    <t>trasferimenti in conto capitale per assunzione di debiti dell'amministrazione da parte dell'Unione europea e del resto del mondo</t>
  </si>
  <si>
    <t>trasferimenti in conto capitale da parte di amministrazioni pubbliche per cancellazione di debiti dell'amministrazione</t>
  </si>
  <si>
    <t>trasferimenti in conto capitale da parte di imprese per cancellazione di debiti dell'amministrazione</t>
  </si>
  <si>
    <t>trasferimenti in conto capitale da parte dell'Unione europea e resto del mondo per cancellazione di debiti dell'amministrazione</t>
  </si>
  <si>
    <t>trasferimenti in conto capitale per ripiano disavanzi pregressi da amministrazioni pubbliche</t>
  </si>
  <si>
    <t>trasferimenti in conto capitale per ripiano disavanzi pregressi da imprese</t>
  </si>
  <si>
    <t>trasferimenti in conto capitale per ripiano disavanzi pregressi dall'Unione europea e dal resto del mondo</t>
  </si>
  <si>
    <t>altri trasferimenti in conto capitale da amministrazioni pubbliche</t>
  </si>
  <si>
    <t>altri trasferimenti in conto capitale da famiglie</t>
  </si>
  <si>
    <t>altri trasferimenti in conto capitale da imprese</t>
  </si>
  <si>
    <t>altri trasferimenti in conto capitale da istituzioni sociali private</t>
  </si>
  <si>
    <t>altri trasferimenti in conto capitale dall'unione europea e dal resto del mondo</t>
  </si>
  <si>
    <t>Entrate da alienazione di beni materiali e immateriali</t>
  </si>
  <si>
    <t>alienazione di beni materiali</t>
  </si>
  <si>
    <t>cessione di terreni e di beni materiali non prodotti</t>
  </si>
  <si>
    <t>alienazione di beni immateriali</t>
  </si>
  <si>
    <t>Altre entrate in conto capitale</t>
  </si>
  <si>
    <t>permessi di costruire</t>
  </si>
  <si>
    <t>entrate derivanti da conferimento immobili a fondi immobiliari</t>
  </si>
  <si>
    <t>entrate in conto capitale dovute  a rimborsi, recuperi e restituzioni di somme non dovute o incassate in eccesso</t>
  </si>
  <si>
    <t>altre entrate in conto capitale n.a.c.</t>
  </si>
  <si>
    <t>Entrateda riduzione di attività finanziarie</t>
  </si>
  <si>
    <t>Alienazione di attività finanziarie</t>
  </si>
  <si>
    <t>Alienazione di partecipazioni</t>
  </si>
  <si>
    <t>Alienazione di quote di fondi comuni di investimento</t>
  </si>
  <si>
    <t>Alienazione di titoli obbligazionari a breve termine</t>
  </si>
  <si>
    <t>Alienazione di titoli obbligazionari a medio lungo termine</t>
  </si>
  <si>
    <t>Riscossione crediti di breve termine</t>
  </si>
  <si>
    <t>Riscossione crediti di breve termine a tasso agevolato da Amministrazioni Pubbliche</t>
  </si>
  <si>
    <t>Riscossione crediti di breve termine a tasso agevolato da Famiglie</t>
  </si>
  <si>
    <t>Riscossione crediti di breve termine a tasso agevolato da Imprese</t>
  </si>
  <si>
    <t>Riscossione crediti di breve termine a tasso agevolato da Istituzioni Sociali Private</t>
  </si>
  <si>
    <t>Riscossione crediti di breve termine a tasso agevolato dall'Unione Europea e dal Resto del Mondo</t>
  </si>
  <si>
    <t>Riscossione crediti di breve termine a tasso non agevolato da Amministrazione Pubbliche</t>
  </si>
  <si>
    <t>Riscossione crediti di breve termine a tasso non agevolato da Famiglie</t>
  </si>
  <si>
    <t>Riscossione crediti di breve termine a tasso non agevolato da Imprese</t>
  </si>
  <si>
    <t xml:space="preserve">Riscossione crediti di breve termine a tasso non agevolato da Istituzioni Sociali Private </t>
  </si>
  <si>
    <t>Riscossione crediti di breve termine a tasso non agevolato dall'Unione Europea e dal Resto del Mondo</t>
  </si>
  <si>
    <t>Riscossione crediti di medio-lungo termine</t>
  </si>
  <si>
    <t>Riscossione crediti di medio lungo termine a tasso agevolato da Amministrazioni Pubbliche</t>
  </si>
  <si>
    <t>Riscossione crediti di medio lungo termine a tasso agevolato da Famiglie</t>
  </si>
  <si>
    <t>Riscossione crediti di medio lungo termine a tasso agevolato da Imprese</t>
  </si>
  <si>
    <t>Riscossione crediti di medio lungo termine a tasso agevolato da Istituzioni Sociali Private</t>
  </si>
  <si>
    <t>Riscossione crediti di medio lungo termine a tasso agevolato dall'Unione Europea e dal Resto del Mondo</t>
  </si>
  <si>
    <t>Riscossione crediti di medio lungo termine a tasso non agevolato da Amministrazione Pubbliche</t>
  </si>
  <si>
    <t>Riscossione crediti di medio lungo termine a tasso non agevolato da Famiglie</t>
  </si>
  <si>
    <t>Riscossione crediti di medio lungo termine a tasso non agevolato da Imprese</t>
  </si>
  <si>
    <t>Riscossione crediti di medio lungo termine a tasso non agevolato da Istituzioni Sociali Private</t>
  </si>
  <si>
    <t>Riscossione crediti di medio lungo termine a tasso non agevolato dall'Unione Europea e dal Resto del Mondo</t>
  </si>
  <si>
    <t>Riscossione crediti sorti a seguito di escussione di garanzie in favore di Amministrazioni Pubbliche</t>
  </si>
  <si>
    <t>Riscossione crediti sorti a seguito di escussione di garanzie in favore di Famiglie</t>
  </si>
  <si>
    <t>Riscossione crediti sorti a seguito di escussione di garanzie in favore di Imprese</t>
  </si>
  <si>
    <t>Riscossione crediti sorti a seguito di escussione di garanzie in favore di Istituzioni Sociali Private</t>
  </si>
  <si>
    <t>Riscossione crediti sorti a seguito di escussione di garanzie in favore dell'Unione Europea e del Resto del Mondo</t>
  </si>
  <si>
    <t>Altre entrate per riduzione di attività finanziarie</t>
  </si>
  <si>
    <t>Altre entrate per riduzione di altre attività finanziarie verso Amministrazioni Pubbliche</t>
  </si>
  <si>
    <t>Altre entrate per riduzione di altre attività finanziarie verso Famiglie</t>
  </si>
  <si>
    <t>Altre entrate per riduzione di altre attività finanziarie verso Imprese</t>
  </si>
  <si>
    <t>Altre entrate per riduzione di altre attività finanziarie verso Istituzioni Sociali Private</t>
  </si>
  <si>
    <t>Altre entrate per riduzione di altre attività finanziarie verso Unione Europea e Resto del Mondo</t>
  </si>
  <si>
    <t>Prelievi dai conti di tesoreria statale diversi dalla Tesoreria Unica</t>
  </si>
  <si>
    <t>Prelievi da depositi bancari</t>
  </si>
  <si>
    <t>Accensione Prestiti</t>
  </si>
  <si>
    <t>Emissione di titoli obbligazionari</t>
  </si>
  <si>
    <t>Emissioni titoli obbligazionari a breve termine</t>
  </si>
  <si>
    <t>Emissioni titoli obbligazionari a medio lungo termine</t>
  </si>
  <si>
    <t>Accensione prestiti a breve termine</t>
  </si>
  <si>
    <t>Finanziamenti a breve termine</t>
  </si>
  <si>
    <t>Anticipazioni</t>
  </si>
  <si>
    <t>Accensione mutui e altri finanziamenti a medio lungo termine</t>
  </si>
  <si>
    <t>Finanziamenti a medio lungo termine</t>
  </si>
  <si>
    <t>Accensione prestiti da attualizzazione Contributi Pluriennali</t>
  </si>
  <si>
    <t>Accensione prestiti a seguito di escussione di garanzie</t>
  </si>
  <si>
    <t>Altre forme di indebitamento</t>
  </si>
  <si>
    <t>Accensione prestiti - Buoni postali</t>
  </si>
  <si>
    <t>Accensione Prestiti - Leasing finanziario</t>
  </si>
  <si>
    <t>Accensione Prestiti - Operazioni di cartolarizzazione</t>
  </si>
  <si>
    <t>Accensione Prestiti - Derivati</t>
  </si>
  <si>
    <t>Entrate da destinare al Fondo di ammortamento titoli</t>
  </si>
  <si>
    <t>Erogazioni liberali a favore del Fondo per l’ammortamento dei titoli di Stato</t>
  </si>
  <si>
    <t>Altre entrate da destinare al Fondo di ammortamento titoli</t>
  </si>
  <si>
    <t>Anticipazioni da istituto tesoriere/cassiere</t>
  </si>
  <si>
    <t>Premi di emissione di titoli emessi dall'amministrazione</t>
  </si>
  <si>
    <t>Entrate per conto terzi e partite di giro</t>
  </si>
  <si>
    <t>Entrate per partite di giro</t>
  </si>
  <si>
    <t>Altre ritenute</t>
  </si>
  <si>
    <t>Ritenute su redditi da lavoro dipendente</t>
  </si>
  <si>
    <t>Ritenute su redditi da lavoro autonomo</t>
  </si>
  <si>
    <t>Finanziamento della gestione sanitaria dalla gestione ordinaria della Regione</t>
  </si>
  <si>
    <t>Altre entrate per partite di giro</t>
  </si>
  <si>
    <t>Entrate per conto terzi</t>
  </si>
  <si>
    <t>Rimborsi per acquisto di beni e servizi per conto terzi</t>
  </si>
  <si>
    <t>Trasferimenti da Amministrazioni pubbliche per operazioni conto terzi</t>
  </si>
  <si>
    <t>Trasferimenti da altri 􀀃settori per operazioni conto terzi</t>
  </si>
  <si>
    <t>Depositi di/presso terzi</t>
  </si>
  <si>
    <t>Riscossione imposte e tributi per conto terzi</t>
  </si>
  <si>
    <t>Altre entrate per conto terzi</t>
  </si>
  <si>
    <t>U</t>
  </si>
  <si>
    <t>Spese correnti</t>
  </si>
  <si>
    <t>Redditi da lavoro dipendente</t>
  </si>
  <si>
    <t>Retribuzioni lorde</t>
  </si>
  <si>
    <t>Contributi sociali a carico dell'ente</t>
  </si>
  <si>
    <t>Imposte e tasse a carico dell'ente</t>
  </si>
  <si>
    <t>Imposte, tasse e proventi assimilati a carico dell'ente</t>
  </si>
  <si>
    <t>Acquisto di beni e servizi</t>
  </si>
  <si>
    <t>Acquisto di beni</t>
  </si>
  <si>
    <t>Acquisto di servizi</t>
  </si>
  <si>
    <t>Trasferimenti correnti a Amministrazioni Pubbliche</t>
  </si>
  <si>
    <t>Trasferimenti correnti a Famiglie</t>
  </si>
  <si>
    <t>Trasferimenti correnti a Imprese</t>
  </si>
  <si>
    <t>Trasferimenti correnti a Istituzioni Sociali Private</t>
  </si>
  <si>
    <t>Trasferimenti correnti versati all'Unione Europea e al Resto del Mondo</t>
  </si>
  <si>
    <t>Trasferimenti di tributi</t>
  </si>
  <si>
    <t>Trasferimenti di tributi a titolo di devoluzioni</t>
  </si>
  <si>
    <t>Compartecipazioni di tributi a Amministrazioni Locali non destinata al finanziamento delal spesa sanitaria</t>
  </si>
  <si>
    <t>Trasferimenti di tributi a Amministrazioni Locali per finanziamento spesa sanitaria</t>
  </si>
  <si>
    <t>Interessi Passivi</t>
  </si>
  <si>
    <t>Interessi passivi su titoli obbligazionari a breve termine</t>
  </si>
  <si>
    <t>Interessi passivi su titoli obbligazionari a medio lungo termine</t>
  </si>
  <si>
    <t>Interessi passivi su buoni postali</t>
  </si>
  <si>
    <t>Interessi su finanziamenti a breve termine</t>
  </si>
  <si>
    <t>Interessi su Mutui e altri finanziamenti a medio lungo termine</t>
  </si>
  <si>
    <t>Altri interessi passivi</t>
  </si>
  <si>
    <t>Altre spese per redditi da capitale</t>
  </si>
  <si>
    <t>Utili e avanzi distribuiti in uscita</t>
  </si>
  <si>
    <t>Diritti reali di godimento e servitù onerose</t>
  </si>
  <si>
    <t>Altre spese per redditi da capitale n.a.c.</t>
  </si>
  <si>
    <t>Rimborsi e poste correttive delle entrate</t>
  </si>
  <si>
    <t>Rimborsi per spese di personale (comando, distacco, fuori ruolo, convenzioni, ecc…)</t>
  </si>
  <si>
    <t>Rimborsi di imposte in uscita</t>
  </si>
  <si>
    <t>Rimborsi di trasferimenti all'Unione Europea</t>
  </si>
  <si>
    <t>Altri Rimborsi di parte corrente di somme non dovute o incassate in eccesso</t>
  </si>
  <si>
    <t>Altre spese correnti</t>
  </si>
  <si>
    <t>Fondi di riserva e altri accantonamenti</t>
  </si>
  <si>
    <t>Fondo pluriennale vincolato</t>
  </si>
  <si>
    <t>Versamenti IVA a debito</t>
  </si>
  <si>
    <t>Premi di assicurazione</t>
  </si>
  <si>
    <t>Spese dovute a sanzioni, risarcimenti e indennizzi</t>
  </si>
  <si>
    <t>Altre spese correnti n.a.c</t>
  </si>
  <si>
    <t>SPESE IN CONTO CAPITALE</t>
  </si>
  <si>
    <t>Tributi in conto capitale a carico dell'ente</t>
  </si>
  <si>
    <t>Altri tributi in conto capitale</t>
  </si>
  <si>
    <t>Investimenti fissi lordi e acquisto di terreni</t>
  </si>
  <si>
    <t>Beni materiali</t>
  </si>
  <si>
    <t>Terreni e beni materiali non prodotti</t>
  </si>
  <si>
    <t>Beni immateriali</t>
  </si>
  <si>
    <t>Beni materiali acquisiti  mediante operazioni di leasing finanziario</t>
  </si>
  <si>
    <t xml:space="preserve">Terreni e beni materiali non prodotti acquisiti mediante operazioni di leasing finanziario </t>
  </si>
  <si>
    <t>Beni immateriali acquisiti  mediante operazioni di leasing finanziario</t>
  </si>
  <si>
    <t>contributi agli investimenti a Amministrazioni pubbliche</t>
  </si>
  <si>
    <t>Contributi agli investimenti a famiglie</t>
  </si>
  <si>
    <t>Contributi agli investimenti a imprese</t>
  </si>
  <si>
    <t>Contributi agli investimenti a Istituzioni Sociali Private</t>
  </si>
  <si>
    <t>Contributi agli investimenti all'Unione Europea e al Resto del Mondo</t>
  </si>
  <si>
    <t>Altri trasferimenti in conto capitale per assunzione di debiti di amministrazioni pubbliche</t>
  </si>
  <si>
    <t>Altri trasferimenti in conto capitale per assunzione di debiti di famiglie</t>
  </si>
  <si>
    <t>Altri trasferimenti in conto capitale per assunzione di debiti di imprese</t>
  </si>
  <si>
    <t>Altri trasferimenti in conto capitale per assunzione di debiti di istituzioni sociali Private</t>
  </si>
  <si>
    <t>Altri trasferimenti in conto capitale per assunzione di debiti dell'Unione Europea e del Resto del Mondo</t>
  </si>
  <si>
    <t>Altri trasferimenti in conto capitale per cancellazione di crediti verso amministrazioni pubbliche</t>
  </si>
  <si>
    <t>Altri trasferimenti in conto capitale per cancellazione di crediti verso Famiglie</t>
  </si>
  <si>
    <t>Altri trasferimenti in conto capitale per cancellazione di crediti verso Imprese</t>
  </si>
  <si>
    <t>Altri trasferimenti in conto capitale per cancellazione di crediti verso Istituzioni Sociali Private</t>
  </si>
  <si>
    <t>Altri trasferimenti in conto capitale per cancellazione di crediti verso Unione Europea e  Resto del Mondo</t>
  </si>
  <si>
    <t>Altri trasferimenti in conto capitale verso Amministrazioni pubbliche per escussione di garanzie</t>
  </si>
  <si>
    <t>Altri trasferimenti in conto capitale verso famiglie per escussione di garanzie</t>
  </si>
  <si>
    <t>Altri trasferimenti in conto capitale verso Imprese per escussione di garanzie</t>
  </si>
  <si>
    <t>Altri trasferimenti in conto capitale verso Istituzioni Sociali Private per escussione di garanzie</t>
  </si>
  <si>
    <t>Altri trasferimenti in conto capitale verso Unione Europea e del Resto del Mondo per escussione di garanzie</t>
  </si>
  <si>
    <t>Trasferimenti in conto capitale erogati a titolo di ripiano disavanzi pregressi ad amministrazioni pubbliche</t>
  </si>
  <si>
    <t>Trasferimenti in conto capitale erogati a titolo di ripiano disavanzi pregressi a Famiglie</t>
  </si>
  <si>
    <t>Trasferimenti in conto capitale erogati a titolo di ripiano disavanzi pregressi a Imprese</t>
  </si>
  <si>
    <t>Trasferimenti in conto capitale erogati a titolo di ripiano disavanzi pregressi a Istituzioni Sociali Private</t>
  </si>
  <si>
    <t>Trasferimenti in conto capitale erogati a titolo di ripiano disavanzi pregressi all' Unione Europea e  Resto del Mondo</t>
  </si>
  <si>
    <t>Altri trasferimenti in conto capitale n.a.c. ad Amministrazioni Pubbliche</t>
  </si>
  <si>
    <t>Altri trasferimenti in conto capitale n.a.c. a Famiglie</t>
  </si>
  <si>
    <t>Altri trasferimenti in conto capitale n.a.c. a Imprese</t>
  </si>
  <si>
    <t>Altri trasferimenti in conto capitale n.a.c. a Istituzioni Sociali Private</t>
  </si>
  <si>
    <t>Altri trasferimenti in conto capitale n.a.c. all' Unione Europea e  Resto del Mondo</t>
  </si>
  <si>
    <t>Altre spese in conto capitale</t>
  </si>
  <si>
    <t>Fondi di riserva e altri accantonamenti in c/capitale</t>
  </si>
  <si>
    <t>Fondi pluriennali vincolati in c/capitale</t>
  </si>
  <si>
    <t>Fondo crediti di dubbia e difficile esazione in c/capitale</t>
  </si>
  <si>
    <t>Altri rimborsi in conto capitale di somme non dovute o incassate in eccesso</t>
  </si>
  <si>
    <t>Altre spese in conto capitale n.a.c.</t>
  </si>
  <si>
    <t>SPESE PER INCREMENTO ATTIVITA' FINANZIARIE</t>
  </si>
  <si>
    <t>Acquisizioni di attività finanziarie</t>
  </si>
  <si>
    <t>Acquisizioni di partecipazioni e conferimenti di capitale</t>
  </si>
  <si>
    <t>Acquisizioni di quote di fondi comuni di investimento</t>
  </si>
  <si>
    <t>Acquisizioni di titoli obbligazionari a breve termine</t>
  </si>
  <si>
    <t>Acquisizioni di titoli obbligazionari a medio-lungo termine</t>
  </si>
  <si>
    <t>Concessione crediti di breve termine</t>
  </si>
  <si>
    <t>concessione crediti di breve periodo a tasso agevolato a Amministrazioni Pubbliche</t>
  </si>
  <si>
    <t>concessione crediti di breve periodo a tasso agevolato a Famiglie</t>
  </si>
  <si>
    <t>concessione crediti di breve periodo a tasso agevolato a Imprese</t>
  </si>
  <si>
    <t>concessione crediti di breve periodo a tasso agevolato a Istituzioni Sociali Private</t>
  </si>
  <si>
    <t xml:space="preserve">concessione crediti di breve periodo a tasso agevolato all' Unione Europea e  Resto del Mondo </t>
  </si>
  <si>
    <t>concessione crediti di breve periodo a tasso non  agevolato a Amministrazioni Pubbliche</t>
  </si>
  <si>
    <t>concessione crediti di breve periodo a tasso non agevolato a Famiglie</t>
  </si>
  <si>
    <t>concessione crediti di breve periodo a tasso non agevolato a Imprese</t>
  </si>
  <si>
    <t>concessione crediti di breve periodo a tasso non agevolato a Istituzioni Sociali Private</t>
  </si>
  <si>
    <t xml:space="preserve">concessione crediti di breve periodo a tasso non agevolato all' Unione Europea e  Resto del Mondo </t>
  </si>
  <si>
    <t>Concessione crediti di medio-lungo termine</t>
  </si>
  <si>
    <t>concessione crediti di medio-lungo termine a tasso agevolato a Amministrazioni Pubbliche</t>
  </si>
  <si>
    <t>concessione crediti di medio-lungo termine a tasso agevolato a Famiglie</t>
  </si>
  <si>
    <t>concessione crediti di medio-lungo termine a tasso agevolato a Imprese</t>
  </si>
  <si>
    <t>concessione crediti di medio-lungo termine a tasso agevolato a Istituzioni Sociali Private</t>
  </si>
  <si>
    <t xml:space="preserve">concessione crediti di medio-lungo termine a tasso agevolato all' Unione Europea e  Resto del Mondo </t>
  </si>
  <si>
    <t>concessione crediti di medio-lungo termine a tasso non  agevolato a Amministrazioni Pubbliche</t>
  </si>
  <si>
    <t>concessione crediti di medio-lungo termine a tasso non agevolato a Famiglie</t>
  </si>
  <si>
    <t>concessione crediti di medio-lungo termine a tasso non agevolato a Imprese</t>
  </si>
  <si>
    <t>concessione crediti di medio-lungo termine a tasso non agevolato a Istituzioni Sociali Private</t>
  </si>
  <si>
    <t xml:space="preserve">concessione crediti di medio-lungo termine a tasso non agevolato all' Unione Europea e  Resto del Mondo </t>
  </si>
  <si>
    <t>concessione crediti a Amministrazioni Pubbliche a seguito di escussione di garanzie</t>
  </si>
  <si>
    <t>concessione crediti a Famiglie a seguito di escussione di garanzie</t>
  </si>
  <si>
    <t>concessione crediti a Imprese a seguito di escussione di garanzie</t>
  </si>
  <si>
    <t>concessione crediti a Istituzioni Sociali Private a seguito di escussione di garanzie</t>
  </si>
  <si>
    <t>concessione crediti all'Unione Europea e  Resto del Mondo  a seguito di escussione di garanzie</t>
  </si>
  <si>
    <t>Altre spese per incremento di attività finanziarie</t>
  </si>
  <si>
    <t>Incremento di altre attività finanziarie verso Amministrazioni Pubbliche</t>
  </si>
  <si>
    <t>Incremento di altre attività finanziarie verso Famiglie</t>
  </si>
  <si>
    <t>Incremento di altre attività finanziarie verso Imprese</t>
  </si>
  <si>
    <t>Incremento di altre attività finanziarie verso Istituzioni Sociali Private</t>
  </si>
  <si>
    <t>Incremento di altre attività finanziarie verso UE e Resto del Mondo</t>
  </si>
  <si>
    <t>Versamento ai conti di tesoreria statale (da parte dei soggetti non sottoposti al regime di Tesoreria Unica)</t>
  </si>
  <si>
    <t>Versamenti a depositi bancari</t>
  </si>
  <si>
    <t>RIMBORSO PRESTITI</t>
  </si>
  <si>
    <t>Rimborso di titoli obbligazionari</t>
  </si>
  <si>
    <t>Rimborso di titoli obbligazionari a breve termine</t>
  </si>
  <si>
    <t>Rimborso di titoli obbligazionari a medio- lungo termine</t>
  </si>
  <si>
    <t>Rimborsi prestiti a breve termine</t>
  </si>
  <si>
    <t>Rimborso finanziamenti a breve termine</t>
  </si>
  <si>
    <t>Chiusura Anticipazioni</t>
  </si>
  <si>
    <t>Rimborso mutui e altri finanziamenti a medio lungo termine</t>
  </si>
  <si>
    <t>Rimborso prestiti da attualizzazione Contributi Pluriennali</t>
  </si>
  <si>
    <t>Rimborso di altre forme di indebitamento</t>
  </si>
  <si>
    <t>Rimborso prestiti - Buoni postali</t>
  </si>
  <si>
    <t>Rimborso prestiti - Leasing finanziari</t>
  </si>
  <si>
    <t>Rimborso prestiti - Operazioni di cartolarizzazione</t>
  </si>
  <si>
    <t>Rimborso prestiti - Derivati</t>
  </si>
  <si>
    <t>Versamenti al Fondo di ammortamento titoli</t>
  </si>
  <si>
    <t>CHIUSURA ANTICIPAZIONI RICEVUTE DA ISTITUTO TESORIERE/CASSIERE</t>
  </si>
  <si>
    <t>Chiusura Anticipazioni ricevute da istituto Tesoriere/cassiere</t>
  </si>
  <si>
    <t>SCARTI DI EMISSIONE DI TITOLI EMESSI DALL'AMMINISTRAZIONE</t>
  </si>
  <si>
    <t>Scarti di emissione di titoli emessi dall'amministrazione</t>
  </si>
  <si>
    <t>USCITE PER CONTO TERZI E PARTITE DI GIRO</t>
  </si>
  <si>
    <t>Uscite per partite di giro</t>
  </si>
  <si>
    <t>Versamenti di altre ritenute</t>
  </si>
  <si>
    <t>Versamenti di ritenute su Redditi da lavoro dipendente</t>
  </si>
  <si>
    <t>Versamenti di ritenute su Redditi da lavoro autonomo</t>
  </si>
  <si>
    <t>Trasferimento di risorse dalla gestione ordinaria alla gestione sanitaria della Regione</t>
  </si>
  <si>
    <t>Altre uscite per partite di giro</t>
  </si>
  <si>
    <t>Uscite per conto terzi</t>
  </si>
  <si>
    <t>Acquisto di beni e servizi per conto terzi</t>
  </si>
  <si>
    <t>Trasferiementi per conto terzi a Amminsitrazioni Pubbliche</t>
  </si>
  <si>
    <t>Trasferiementi per conto terzi a Altri settori</t>
  </si>
  <si>
    <t>Deposito di/presso terzi</t>
  </si>
  <si>
    <t>Versamento di imposte e tributi riscosse per conto terzi</t>
  </si>
  <si>
    <t>Altre uscite per conto terzi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</si>
</sst>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theme="1"/>
      <name val="Calibri"/>
      <family val="2"/>
      <scheme val="minor"/>
    </font>
    <font>
      <sz val="12"/>
      <color rgb="FF000000"/>
      <name val="Calibri"/>
      <family val="2"/>
    </font>
    <font>
      <b/>
      <sz val="12"/>
      <color rgb="FF000000"/>
      <name val="Calibri"/>
      <family val="2"/>
    </font>
    <font>
      <sz val="12"/>
      <name val="Calibri"/>
      <family val="2"/>
    </font>
    <font>
      <b/>
      <sz val="12"/>
      <name val="Calibri"/>
      <family val="2"/>
    </font>
    <font>
      <sz val="11"/>
      <color theme="1"/>
      <name val="Calibri"/>
      <family val="2"/>
      <scheme val="minor"/>
    </font>
  </fonts>
  <fills count="3">
    <fill>
      <patternFill patternType="none"/>
    </fill>
    <fill>
      <patternFill patternType="gray125"/>
    </fill>
    <fill>
      <patternFill patternType="solid">
        <fgColor rgb="FFFFFFFF"/>
        <bgColor rgb="FFFFFFFF"/>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diagonalDown="1">
      <left/>
      <right style="thin">
        <color indexed="0"/>
      </right>
      <top/>
      <bottom style="thin">
        <color indexed="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s>
  <cellStyleXfs count="2">
    <xf numFmtId="0" fontId="0" fillId="0" borderId="0"/>
    <xf numFmtId="43" fontId="5" fillId="0" borderId="0" applyFont="0" applyFill="0" applyBorder="0" applyAlignment="0" applyProtection="0"/>
  </cellStyleXfs>
  <cellXfs count="56">
    <xf numFmtId="0" fontId="0" fillId="0" borderId="0" xfId="0"/>
    <xf numFmtId="0" fontId="1" fillId="2" borderId="1" xfId="0" applyFont="1" applyFill="1" applyBorder="1" applyAlignment="1">
      <alignment horizontal="center"/>
    </xf>
    <xf numFmtId="0" fontId="1" fillId="2" borderId="1" xfId="0" applyFont="1" applyFill="1" applyBorder="1"/>
    <xf numFmtId="0" fontId="1" fillId="2" borderId="0" xfId="0" applyFont="1" applyFill="1"/>
    <xf numFmtId="4" fontId="1" fillId="2" borderId="0" xfId="0" applyNumberFormat="1" applyFont="1" applyFill="1"/>
    <xf numFmtId="0" fontId="2" fillId="2" borderId="2" xfId="0" applyFont="1" applyFill="1" applyBorder="1" applyAlignment="1">
      <alignment horizontal="center"/>
    </xf>
    <xf numFmtId="0" fontId="1" fillId="2" borderId="0" xfId="0" applyFont="1" applyFill="1" applyAlignment="1">
      <alignment horizontal="center"/>
    </xf>
    <xf numFmtId="0" fontId="2" fillId="2" borderId="2" xfId="0" applyFont="1" applyFill="1" applyBorder="1"/>
    <xf numFmtId="4" fontId="1" fillId="2" borderId="3" xfId="0" applyNumberFormat="1" applyFont="1" applyFill="1" applyBorder="1"/>
    <xf numFmtId="4" fontId="1" fillId="2" borderId="4" xfId="0" applyNumberFormat="1" applyFont="1" applyFill="1" applyBorder="1"/>
    <xf numFmtId="0" fontId="2" fillId="2" borderId="0" xfId="0" applyFont="1" applyFill="1" applyAlignment="1">
      <alignment horizontal="center"/>
    </xf>
    <xf numFmtId="4" fontId="1" fillId="2" borderId="5" xfId="0" applyNumberFormat="1" applyFont="1" applyFill="1" applyBorder="1"/>
    <xf numFmtId="4" fontId="1" fillId="2" borderId="1" xfId="0" applyNumberFormat="1" applyFont="1" applyFill="1" applyBorder="1"/>
    <xf numFmtId="0" fontId="1" fillId="2" borderId="2" xfId="0" applyFont="1" applyFill="1" applyBorder="1" applyAlignment="1">
      <alignment horizontal="center"/>
    </xf>
    <xf numFmtId="0" fontId="1" fillId="2" borderId="2" xfId="0" applyFont="1" applyFill="1" applyBorder="1"/>
    <xf numFmtId="0" fontId="3" fillId="0" borderId="2" xfId="0" applyFont="1" applyBorder="1" applyAlignment="1">
      <alignment horizontal="center"/>
    </xf>
    <xf numFmtId="0" fontId="4" fillId="0" borderId="0" xfId="0" applyFont="1" applyAlignment="1">
      <alignment horizontal="center"/>
    </xf>
    <xf numFmtId="0" fontId="4" fillId="0" borderId="2" xfId="0" applyFont="1" applyBorder="1"/>
    <xf numFmtId="4" fontId="4" fillId="0" borderId="5" xfId="0" applyNumberFormat="1" applyFont="1" applyBorder="1"/>
    <xf numFmtId="4" fontId="4" fillId="0" borderId="1" xfId="0" applyNumberFormat="1" applyFont="1" applyBorder="1"/>
    <xf numFmtId="0" fontId="3" fillId="0" borderId="0" xfId="0" applyFont="1"/>
    <xf numFmtId="0" fontId="1" fillId="0" borderId="2" xfId="0" applyFont="1" applyBorder="1" applyAlignment="1">
      <alignment horizontal="center"/>
    </xf>
    <xf numFmtId="0" fontId="2" fillId="0" borderId="0" xfId="0" applyFont="1" applyAlignment="1">
      <alignment horizontal="center"/>
    </xf>
    <xf numFmtId="0" fontId="2" fillId="0" borderId="2" xfId="0" applyFont="1" applyBorder="1"/>
    <xf numFmtId="4" fontId="2" fillId="0" borderId="5" xfId="0" applyNumberFormat="1" applyFont="1" applyBorder="1"/>
    <xf numFmtId="0" fontId="1" fillId="0" borderId="0" xfId="0" applyFont="1"/>
    <xf numFmtId="4" fontId="1" fillId="0" borderId="1" xfId="0" applyNumberFormat="1" applyFont="1" applyBorder="1"/>
    <xf numFmtId="4" fontId="1" fillId="0" borderId="5" xfId="0" applyNumberFormat="1" applyFont="1" applyBorder="1"/>
    <xf numFmtId="4" fontId="2" fillId="0" borderId="1" xfId="0" applyNumberFormat="1" applyFont="1" applyBorder="1"/>
    <xf numFmtId="4" fontId="1" fillId="2" borderId="6" xfId="0" applyNumberFormat="1" applyFont="1" applyFill="1" applyBorder="1"/>
    <xf numFmtId="4" fontId="1" fillId="2" borderId="7" xfId="0" applyNumberFormat="1" applyFont="1" applyFill="1" applyBorder="1"/>
    <xf numFmtId="0" fontId="1" fillId="0" borderId="2" xfId="0" applyFont="1" applyBorder="1"/>
    <xf numFmtId="4" fontId="0" fillId="0" borderId="8" xfId="0" applyNumberFormat="1" applyBorder="1" applyProtection="1">
      <protection locked="0"/>
    </xf>
    <xf numFmtId="0" fontId="1" fillId="0" borderId="4" xfId="0" applyFont="1" applyBorder="1" applyAlignment="1">
      <alignment horizontal="center"/>
    </xf>
    <xf numFmtId="0" fontId="1" fillId="0" borderId="4" xfId="0" applyFont="1" applyBorder="1"/>
    <xf numFmtId="2" fontId="2" fillId="2" borderId="9" xfId="0" applyNumberFormat="1" applyFont="1" applyFill="1" applyBorder="1" applyAlignment="1">
      <alignment vertical="center" wrapText="1"/>
    </xf>
    <xf numFmtId="0" fontId="1" fillId="2" borderId="9" xfId="0" applyFont="1" applyFill="1" applyBorder="1"/>
    <xf numFmtId="4" fontId="1" fillId="2" borderId="9" xfId="0" applyNumberFormat="1" applyFont="1" applyFill="1" applyBorder="1"/>
    <xf numFmtId="4" fontId="2" fillId="0" borderId="9" xfId="0" applyNumberFormat="1" applyFont="1" applyBorder="1"/>
    <xf numFmtId="4" fontId="4" fillId="0" borderId="9" xfId="0" applyNumberFormat="1" applyFont="1" applyBorder="1"/>
    <xf numFmtId="0" fontId="1" fillId="0" borderId="9" xfId="0" applyFont="1" applyBorder="1"/>
    <xf numFmtId="4" fontId="1" fillId="0" borderId="9" xfId="0" applyNumberFormat="1" applyFont="1" applyBorder="1"/>
    <xf numFmtId="43" fontId="1" fillId="0" borderId="9" xfId="1" applyFont="1" applyBorder="1"/>
    <xf numFmtId="2" fontId="2" fillId="2" borderId="10" xfId="0" applyNumberFormat="1" applyFont="1" applyFill="1" applyBorder="1" applyAlignment="1">
      <alignment vertical="center" wrapText="1"/>
    </xf>
    <xf numFmtId="4" fontId="1" fillId="2" borderId="10" xfId="0" applyNumberFormat="1" applyFont="1" applyFill="1" applyBorder="1"/>
    <xf numFmtId="4" fontId="2" fillId="0" borderId="10" xfId="0" applyNumberFormat="1" applyFont="1" applyBorder="1"/>
    <xf numFmtId="4" fontId="4" fillId="0" borderId="10" xfId="0" applyNumberFormat="1" applyFont="1" applyBorder="1"/>
    <xf numFmtId="4" fontId="1" fillId="0" borderId="10" xfId="0" applyNumberFormat="1" applyFont="1" applyBorder="1"/>
    <xf numFmtId="4" fontId="2" fillId="0" borderId="11" xfId="0" applyNumberFormat="1" applyFont="1" applyBorder="1"/>
    <xf numFmtId="0" fontId="1" fillId="2" borderId="1" xfId="0" applyFont="1" applyFill="1" applyBorder="1" applyAlignment="1">
      <alignment horizontal="center" vertical="center"/>
    </xf>
    <xf numFmtId="0" fontId="1" fillId="2" borderId="1" xfId="0" applyFont="1" applyFill="1" applyBorder="1" applyAlignment="1">
      <alignment vertical="center"/>
    </xf>
    <xf numFmtId="4" fontId="2" fillId="2" borderId="1" xfId="0" applyNumberFormat="1" applyFont="1" applyFill="1" applyBorder="1" applyAlignment="1">
      <alignment horizontal="center" vertical="center"/>
    </xf>
    <xf numFmtId="0" fontId="1" fillId="2" borderId="0" xfId="0" applyFont="1" applyFill="1" applyAlignment="1">
      <alignment vertical="center"/>
    </xf>
    <xf numFmtId="2" fontId="2" fillId="0" borderId="9" xfId="0" applyNumberFormat="1" applyFont="1" applyBorder="1" applyAlignment="1">
      <alignment vertical="center" wrapText="1"/>
    </xf>
    <xf numFmtId="2" fontId="2" fillId="0" borderId="10" xfId="0" applyNumberFormat="1" applyFont="1" applyBorder="1" applyAlignment="1">
      <alignment vertical="center" wrapText="1"/>
    </xf>
    <xf numFmtId="4" fontId="1" fillId="0" borderId="0" xfId="0" applyNumberFormat="1" applyFont="1"/>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BA873-9D86-46CF-99B7-C4A1CD481AC8}">
  <dimension ref="A1:M336"/>
  <sheetViews>
    <sheetView tabSelected="1" topLeftCell="D313" zoomScale="70" zoomScaleNormal="70" workbookViewId="0">
      <selection activeCell="O170" sqref="O170"/>
    </sheetView>
  </sheetViews>
  <sheetFormatPr defaultColWidth="9.1796875" defaultRowHeight="15.5" x14ac:dyDescent="0.35"/>
  <cols>
    <col min="1" max="1" width="7.81640625" style="3" bestFit="1" customWidth="1"/>
    <col min="2" max="2" width="5.81640625" style="3" bestFit="1" customWidth="1"/>
    <col min="3" max="3" width="120.6328125" style="3" bestFit="1" customWidth="1"/>
    <col min="4" max="5" width="16.1796875" style="4" bestFit="1" customWidth="1"/>
    <col min="6" max="7" width="14.453125" style="3" bestFit="1" customWidth="1"/>
    <col min="8" max="8" width="17.453125" style="3" bestFit="1" customWidth="1"/>
    <col min="9" max="9" width="18" style="4" bestFit="1" customWidth="1"/>
    <col min="10" max="10" width="18.1796875" style="55" customWidth="1"/>
    <col min="11" max="11" width="17.453125" style="55" customWidth="1"/>
    <col min="12" max="12" width="19.54296875" style="55" customWidth="1"/>
    <col min="13" max="13" width="24.1796875" style="25" bestFit="1" customWidth="1"/>
    <col min="14" max="258" width="9.1796875" style="3"/>
    <col min="259" max="259" width="120.7265625" style="3" customWidth="1"/>
    <col min="260" max="260" width="22" style="3" customWidth="1"/>
    <col min="261" max="261" width="21.7265625" style="3" customWidth="1"/>
    <col min="262" max="262" width="17.7265625" style="3" customWidth="1"/>
    <col min="263" max="263" width="19.453125" style="3" customWidth="1"/>
    <col min="264" max="264" width="22.54296875" style="3" customWidth="1"/>
    <col min="265" max="265" width="23.7265625" style="3" customWidth="1"/>
    <col min="266" max="266" width="19.54296875" style="3" bestFit="1" customWidth="1"/>
    <col min="267" max="268" width="15.7265625" style="3" bestFit="1" customWidth="1"/>
    <col min="269" max="514" width="9.1796875" style="3"/>
    <col min="515" max="515" width="120.7265625" style="3" customWidth="1"/>
    <col min="516" max="516" width="22" style="3" customWidth="1"/>
    <col min="517" max="517" width="21.7265625" style="3" customWidth="1"/>
    <col min="518" max="518" width="17.7265625" style="3" customWidth="1"/>
    <col min="519" max="519" width="19.453125" style="3" customWidth="1"/>
    <col min="520" max="520" width="22.54296875" style="3" customWidth="1"/>
    <col min="521" max="521" width="23.7265625" style="3" customWidth="1"/>
    <col min="522" max="522" width="19.54296875" style="3" bestFit="1" customWidth="1"/>
    <col min="523" max="524" width="15.7265625" style="3" bestFit="1" customWidth="1"/>
    <col min="525" max="770" width="9.1796875" style="3"/>
    <col min="771" max="771" width="120.7265625" style="3" customWidth="1"/>
    <col min="772" max="772" width="22" style="3" customWidth="1"/>
    <col min="773" max="773" width="21.7265625" style="3" customWidth="1"/>
    <col min="774" max="774" width="17.7265625" style="3" customWidth="1"/>
    <col min="775" max="775" width="19.453125" style="3" customWidth="1"/>
    <col min="776" max="776" width="22.54296875" style="3" customWidth="1"/>
    <col min="777" max="777" width="23.7265625" style="3" customWidth="1"/>
    <col min="778" max="778" width="19.54296875" style="3" bestFit="1" customWidth="1"/>
    <col min="779" max="780" width="15.7265625" style="3" bestFit="1" customWidth="1"/>
    <col min="781" max="1026" width="9.1796875" style="3"/>
    <col min="1027" max="1027" width="120.7265625" style="3" customWidth="1"/>
    <col min="1028" max="1028" width="22" style="3" customWidth="1"/>
    <col min="1029" max="1029" width="21.7265625" style="3" customWidth="1"/>
    <col min="1030" max="1030" width="17.7265625" style="3" customWidth="1"/>
    <col min="1031" max="1031" width="19.453125" style="3" customWidth="1"/>
    <col min="1032" max="1032" width="22.54296875" style="3" customWidth="1"/>
    <col min="1033" max="1033" width="23.7265625" style="3" customWidth="1"/>
    <col min="1034" max="1034" width="19.54296875" style="3" bestFit="1" customWidth="1"/>
    <col min="1035" max="1036" width="15.7265625" style="3" bestFit="1" customWidth="1"/>
    <col min="1037" max="1282" width="9.1796875" style="3"/>
    <col min="1283" max="1283" width="120.7265625" style="3" customWidth="1"/>
    <col min="1284" max="1284" width="22" style="3" customWidth="1"/>
    <col min="1285" max="1285" width="21.7265625" style="3" customWidth="1"/>
    <col min="1286" max="1286" width="17.7265625" style="3" customWidth="1"/>
    <col min="1287" max="1287" width="19.453125" style="3" customWidth="1"/>
    <col min="1288" max="1288" width="22.54296875" style="3" customWidth="1"/>
    <col min="1289" max="1289" width="23.7265625" style="3" customWidth="1"/>
    <col min="1290" max="1290" width="19.54296875" style="3" bestFit="1" customWidth="1"/>
    <col min="1291" max="1292" width="15.7265625" style="3" bestFit="1" customWidth="1"/>
    <col min="1293" max="1538" width="9.1796875" style="3"/>
    <col min="1539" max="1539" width="120.7265625" style="3" customWidth="1"/>
    <col min="1540" max="1540" width="22" style="3" customWidth="1"/>
    <col min="1541" max="1541" width="21.7265625" style="3" customWidth="1"/>
    <col min="1542" max="1542" width="17.7265625" style="3" customWidth="1"/>
    <col min="1543" max="1543" width="19.453125" style="3" customWidth="1"/>
    <col min="1544" max="1544" width="22.54296875" style="3" customWidth="1"/>
    <col min="1545" max="1545" width="23.7265625" style="3" customWidth="1"/>
    <col min="1546" max="1546" width="19.54296875" style="3" bestFit="1" customWidth="1"/>
    <col min="1547" max="1548" width="15.7265625" style="3" bestFit="1" customWidth="1"/>
    <col min="1549" max="1794" width="9.1796875" style="3"/>
    <col min="1795" max="1795" width="120.7265625" style="3" customWidth="1"/>
    <col min="1796" max="1796" width="22" style="3" customWidth="1"/>
    <col min="1797" max="1797" width="21.7265625" style="3" customWidth="1"/>
    <col min="1798" max="1798" width="17.7265625" style="3" customWidth="1"/>
    <col min="1799" max="1799" width="19.453125" style="3" customWidth="1"/>
    <col min="1800" max="1800" width="22.54296875" style="3" customWidth="1"/>
    <col min="1801" max="1801" width="23.7265625" style="3" customWidth="1"/>
    <col min="1802" max="1802" width="19.54296875" style="3" bestFit="1" customWidth="1"/>
    <col min="1803" max="1804" width="15.7265625" style="3" bestFit="1" customWidth="1"/>
    <col min="1805" max="2050" width="9.1796875" style="3"/>
    <col min="2051" max="2051" width="120.7265625" style="3" customWidth="1"/>
    <col min="2052" max="2052" width="22" style="3" customWidth="1"/>
    <col min="2053" max="2053" width="21.7265625" style="3" customWidth="1"/>
    <col min="2054" max="2054" width="17.7265625" style="3" customWidth="1"/>
    <col min="2055" max="2055" width="19.453125" style="3" customWidth="1"/>
    <col min="2056" max="2056" width="22.54296875" style="3" customWidth="1"/>
    <col min="2057" max="2057" width="23.7265625" style="3" customWidth="1"/>
    <col min="2058" max="2058" width="19.54296875" style="3" bestFit="1" customWidth="1"/>
    <col min="2059" max="2060" width="15.7265625" style="3" bestFit="1" customWidth="1"/>
    <col min="2061" max="2306" width="9.1796875" style="3"/>
    <col min="2307" max="2307" width="120.7265625" style="3" customWidth="1"/>
    <col min="2308" max="2308" width="22" style="3" customWidth="1"/>
    <col min="2309" max="2309" width="21.7265625" style="3" customWidth="1"/>
    <col min="2310" max="2310" width="17.7265625" style="3" customWidth="1"/>
    <col min="2311" max="2311" width="19.453125" style="3" customWidth="1"/>
    <col min="2312" max="2312" width="22.54296875" style="3" customWidth="1"/>
    <col min="2313" max="2313" width="23.7265625" style="3" customWidth="1"/>
    <col min="2314" max="2314" width="19.54296875" style="3" bestFit="1" customWidth="1"/>
    <col min="2315" max="2316" width="15.7265625" style="3" bestFit="1" customWidth="1"/>
    <col min="2317" max="2562" width="9.1796875" style="3"/>
    <col min="2563" max="2563" width="120.7265625" style="3" customWidth="1"/>
    <col min="2564" max="2564" width="22" style="3" customWidth="1"/>
    <col min="2565" max="2565" width="21.7265625" style="3" customWidth="1"/>
    <col min="2566" max="2566" width="17.7265625" style="3" customWidth="1"/>
    <col min="2567" max="2567" width="19.453125" style="3" customWidth="1"/>
    <col min="2568" max="2568" width="22.54296875" style="3" customWidth="1"/>
    <col min="2569" max="2569" width="23.7265625" style="3" customWidth="1"/>
    <col min="2570" max="2570" width="19.54296875" style="3" bestFit="1" customWidth="1"/>
    <col min="2571" max="2572" width="15.7265625" style="3" bestFit="1" customWidth="1"/>
    <col min="2573" max="2818" width="9.1796875" style="3"/>
    <col min="2819" max="2819" width="120.7265625" style="3" customWidth="1"/>
    <col min="2820" max="2820" width="22" style="3" customWidth="1"/>
    <col min="2821" max="2821" width="21.7265625" style="3" customWidth="1"/>
    <col min="2822" max="2822" width="17.7265625" style="3" customWidth="1"/>
    <col min="2823" max="2823" width="19.453125" style="3" customWidth="1"/>
    <col min="2824" max="2824" width="22.54296875" style="3" customWidth="1"/>
    <col min="2825" max="2825" width="23.7265625" style="3" customWidth="1"/>
    <col min="2826" max="2826" width="19.54296875" style="3" bestFit="1" customWidth="1"/>
    <col min="2827" max="2828" width="15.7265625" style="3" bestFit="1" customWidth="1"/>
    <col min="2829" max="3074" width="9.1796875" style="3"/>
    <col min="3075" max="3075" width="120.7265625" style="3" customWidth="1"/>
    <col min="3076" max="3076" width="22" style="3" customWidth="1"/>
    <col min="3077" max="3077" width="21.7265625" style="3" customWidth="1"/>
    <col min="3078" max="3078" width="17.7265625" style="3" customWidth="1"/>
    <col min="3079" max="3079" width="19.453125" style="3" customWidth="1"/>
    <col min="3080" max="3080" width="22.54296875" style="3" customWidth="1"/>
    <col min="3081" max="3081" width="23.7265625" style="3" customWidth="1"/>
    <col min="3082" max="3082" width="19.54296875" style="3" bestFit="1" customWidth="1"/>
    <col min="3083" max="3084" width="15.7265625" style="3" bestFit="1" customWidth="1"/>
    <col min="3085" max="3330" width="9.1796875" style="3"/>
    <col min="3331" max="3331" width="120.7265625" style="3" customWidth="1"/>
    <col min="3332" max="3332" width="22" style="3" customWidth="1"/>
    <col min="3333" max="3333" width="21.7265625" style="3" customWidth="1"/>
    <col min="3334" max="3334" width="17.7265625" style="3" customWidth="1"/>
    <col min="3335" max="3335" width="19.453125" style="3" customWidth="1"/>
    <col min="3336" max="3336" width="22.54296875" style="3" customWidth="1"/>
    <col min="3337" max="3337" width="23.7265625" style="3" customWidth="1"/>
    <col min="3338" max="3338" width="19.54296875" style="3" bestFit="1" customWidth="1"/>
    <col min="3339" max="3340" width="15.7265625" style="3" bestFit="1" customWidth="1"/>
    <col min="3341" max="3586" width="9.1796875" style="3"/>
    <col min="3587" max="3587" width="120.7265625" style="3" customWidth="1"/>
    <col min="3588" max="3588" width="22" style="3" customWidth="1"/>
    <col min="3589" max="3589" width="21.7265625" style="3" customWidth="1"/>
    <col min="3590" max="3590" width="17.7265625" style="3" customWidth="1"/>
    <col min="3591" max="3591" width="19.453125" style="3" customWidth="1"/>
    <col min="3592" max="3592" width="22.54296875" style="3" customWidth="1"/>
    <col min="3593" max="3593" width="23.7265625" style="3" customWidth="1"/>
    <col min="3594" max="3594" width="19.54296875" style="3" bestFit="1" customWidth="1"/>
    <col min="3595" max="3596" width="15.7265625" style="3" bestFit="1" customWidth="1"/>
    <col min="3597" max="3842" width="9.1796875" style="3"/>
    <col min="3843" max="3843" width="120.7265625" style="3" customWidth="1"/>
    <col min="3844" max="3844" width="22" style="3" customWidth="1"/>
    <col min="3845" max="3845" width="21.7265625" style="3" customWidth="1"/>
    <col min="3846" max="3846" width="17.7265625" style="3" customWidth="1"/>
    <col min="3847" max="3847" width="19.453125" style="3" customWidth="1"/>
    <col min="3848" max="3848" width="22.54296875" style="3" customWidth="1"/>
    <col min="3849" max="3849" width="23.7265625" style="3" customWidth="1"/>
    <col min="3850" max="3850" width="19.54296875" style="3" bestFit="1" customWidth="1"/>
    <col min="3851" max="3852" width="15.7265625" style="3" bestFit="1" customWidth="1"/>
    <col min="3853" max="4098" width="9.1796875" style="3"/>
    <col min="4099" max="4099" width="120.7265625" style="3" customWidth="1"/>
    <col min="4100" max="4100" width="22" style="3" customWidth="1"/>
    <col min="4101" max="4101" width="21.7265625" style="3" customWidth="1"/>
    <col min="4102" max="4102" width="17.7265625" style="3" customWidth="1"/>
    <col min="4103" max="4103" width="19.453125" style="3" customWidth="1"/>
    <col min="4104" max="4104" width="22.54296875" style="3" customWidth="1"/>
    <col min="4105" max="4105" width="23.7265625" style="3" customWidth="1"/>
    <col min="4106" max="4106" width="19.54296875" style="3" bestFit="1" customWidth="1"/>
    <col min="4107" max="4108" width="15.7265625" style="3" bestFit="1" customWidth="1"/>
    <col min="4109" max="4354" width="9.1796875" style="3"/>
    <col min="4355" max="4355" width="120.7265625" style="3" customWidth="1"/>
    <col min="4356" max="4356" width="22" style="3" customWidth="1"/>
    <col min="4357" max="4357" width="21.7265625" style="3" customWidth="1"/>
    <col min="4358" max="4358" width="17.7265625" style="3" customWidth="1"/>
    <col min="4359" max="4359" width="19.453125" style="3" customWidth="1"/>
    <col min="4360" max="4360" width="22.54296875" style="3" customWidth="1"/>
    <col min="4361" max="4361" width="23.7265625" style="3" customWidth="1"/>
    <col min="4362" max="4362" width="19.54296875" style="3" bestFit="1" customWidth="1"/>
    <col min="4363" max="4364" width="15.7265625" style="3" bestFit="1" customWidth="1"/>
    <col min="4365" max="4610" width="9.1796875" style="3"/>
    <col min="4611" max="4611" width="120.7265625" style="3" customWidth="1"/>
    <col min="4612" max="4612" width="22" style="3" customWidth="1"/>
    <col min="4613" max="4613" width="21.7265625" style="3" customWidth="1"/>
    <col min="4614" max="4614" width="17.7265625" style="3" customWidth="1"/>
    <col min="4615" max="4615" width="19.453125" style="3" customWidth="1"/>
    <col min="4616" max="4616" width="22.54296875" style="3" customWidth="1"/>
    <col min="4617" max="4617" width="23.7265625" style="3" customWidth="1"/>
    <col min="4618" max="4618" width="19.54296875" style="3" bestFit="1" customWidth="1"/>
    <col min="4619" max="4620" width="15.7265625" style="3" bestFit="1" customWidth="1"/>
    <col min="4621" max="4866" width="9.1796875" style="3"/>
    <col min="4867" max="4867" width="120.7265625" style="3" customWidth="1"/>
    <col min="4868" max="4868" width="22" style="3" customWidth="1"/>
    <col min="4869" max="4869" width="21.7265625" style="3" customWidth="1"/>
    <col min="4870" max="4870" width="17.7265625" style="3" customWidth="1"/>
    <col min="4871" max="4871" width="19.453125" style="3" customWidth="1"/>
    <col min="4872" max="4872" width="22.54296875" style="3" customWidth="1"/>
    <col min="4873" max="4873" width="23.7265625" style="3" customWidth="1"/>
    <col min="4874" max="4874" width="19.54296875" style="3" bestFit="1" customWidth="1"/>
    <col min="4875" max="4876" width="15.7265625" style="3" bestFit="1" customWidth="1"/>
    <col min="4877" max="5122" width="9.1796875" style="3"/>
    <col min="5123" max="5123" width="120.7265625" style="3" customWidth="1"/>
    <col min="5124" max="5124" width="22" style="3" customWidth="1"/>
    <col min="5125" max="5125" width="21.7265625" style="3" customWidth="1"/>
    <col min="5126" max="5126" width="17.7265625" style="3" customWidth="1"/>
    <col min="5127" max="5127" width="19.453125" style="3" customWidth="1"/>
    <col min="5128" max="5128" width="22.54296875" style="3" customWidth="1"/>
    <col min="5129" max="5129" width="23.7265625" style="3" customWidth="1"/>
    <col min="5130" max="5130" width="19.54296875" style="3" bestFit="1" customWidth="1"/>
    <col min="5131" max="5132" width="15.7265625" style="3" bestFit="1" customWidth="1"/>
    <col min="5133" max="5378" width="9.1796875" style="3"/>
    <col min="5379" max="5379" width="120.7265625" style="3" customWidth="1"/>
    <col min="5380" max="5380" width="22" style="3" customWidth="1"/>
    <col min="5381" max="5381" width="21.7265625" style="3" customWidth="1"/>
    <col min="5382" max="5382" width="17.7265625" style="3" customWidth="1"/>
    <col min="5383" max="5383" width="19.453125" style="3" customWidth="1"/>
    <col min="5384" max="5384" width="22.54296875" style="3" customWidth="1"/>
    <col min="5385" max="5385" width="23.7265625" style="3" customWidth="1"/>
    <col min="5386" max="5386" width="19.54296875" style="3" bestFit="1" customWidth="1"/>
    <col min="5387" max="5388" width="15.7265625" style="3" bestFit="1" customWidth="1"/>
    <col min="5389" max="5634" width="9.1796875" style="3"/>
    <col min="5635" max="5635" width="120.7265625" style="3" customWidth="1"/>
    <col min="5636" max="5636" width="22" style="3" customWidth="1"/>
    <col min="5637" max="5637" width="21.7265625" style="3" customWidth="1"/>
    <col min="5638" max="5638" width="17.7265625" style="3" customWidth="1"/>
    <col min="5639" max="5639" width="19.453125" style="3" customWidth="1"/>
    <col min="5640" max="5640" width="22.54296875" style="3" customWidth="1"/>
    <col min="5641" max="5641" width="23.7265625" style="3" customWidth="1"/>
    <col min="5642" max="5642" width="19.54296875" style="3" bestFit="1" customWidth="1"/>
    <col min="5643" max="5644" width="15.7265625" style="3" bestFit="1" customWidth="1"/>
    <col min="5645" max="5890" width="9.1796875" style="3"/>
    <col min="5891" max="5891" width="120.7265625" style="3" customWidth="1"/>
    <col min="5892" max="5892" width="22" style="3" customWidth="1"/>
    <col min="5893" max="5893" width="21.7265625" style="3" customWidth="1"/>
    <col min="5894" max="5894" width="17.7265625" style="3" customWidth="1"/>
    <col min="5895" max="5895" width="19.453125" style="3" customWidth="1"/>
    <col min="5896" max="5896" width="22.54296875" style="3" customWidth="1"/>
    <col min="5897" max="5897" width="23.7265625" style="3" customWidth="1"/>
    <col min="5898" max="5898" width="19.54296875" style="3" bestFit="1" customWidth="1"/>
    <col min="5899" max="5900" width="15.7265625" style="3" bestFit="1" customWidth="1"/>
    <col min="5901" max="6146" width="9.1796875" style="3"/>
    <col min="6147" max="6147" width="120.7265625" style="3" customWidth="1"/>
    <col min="6148" max="6148" width="22" style="3" customWidth="1"/>
    <col min="6149" max="6149" width="21.7265625" style="3" customWidth="1"/>
    <col min="6150" max="6150" width="17.7265625" style="3" customWidth="1"/>
    <col min="6151" max="6151" width="19.453125" style="3" customWidth="1"/>
    <col min="6152" max="6152" width="22.54296875" style="3" customWidth="1"/>
    <col min="6153" max="6153" width="23.7265625" style="3" customWidth="1"/>
    <col min="6154" max="6154" width="19.54296875" style="3" bestFit="1" customWidth="1"/>
    <col min="6155" max="6156" width="15.7265625" style="3" bestFit="1" customWidth="1"/>
    <col min="6157" max="6402" width="9.1796875" style="3"/>
    <col min="6403" max="6403" width="120.7265625" style="3" customWidth="1"/>
    <col min="6404" max="6404" width="22" style="3" customWidth="1"/>
    <col min="6405" max="6405" width="21.7265625" style="3" customWidth="1"/>
    <col min="6406" max="6406" width="17.7265625" style="3" customWidth="1"/>
    <col min="6407" max="6407" width="19.453125" style="3" customWidth="1"/>
    <col min="6408" max="6408" width="22.54296875" style="3" customWidth="1"/>
    <col min="6409" max="6409" width="23.7265625" style="3" customWidth="1"/>
    <col min="6410" max="6410" width="19.54296875" style="3" bestFit="1" customWidth="1"/>
    <col min="6411" max="6412" width="15.7265625" style="3" bestFit="1" customWidth="1"/>
    <col min="6413" max="6658" width="9.1796875" style="3"/>
    <col min="6659" max="6659" width="120.7265625" style="3" customWidth="1"/>
    <col min="6660" max="6660" width="22" style="3" customWidth="1"/>
    <col min="6661" max="6661" width="21.7265625" style="3" customWidth="1"/>
    <col min="6662" max="6662" width="17.7265625" style="3" customWidth="1"/>
    <col min="6663" max="6663" width="19.453125" style="3" customWidth="1"/>
    <col min="6664" max="6664" width="22.54296875" style="3" customWidth="1"/>
    <col min="6665" max="6665" width="23.7265625" style="3" customWidth="1"/>
    <col min="6666" max="6666" width="19.54296875" style="3" bestFit="1" customWidth="1"/>
    <col min="6667" max="6668" width="15.7265625" style="3" bestFit="1" customWidth="1"/>
    <col min="6669" max="6914" width="9.1796875" style="3"/>
    <col min="6915" max="6915" width="120.7265625" style="3" customWidth="1"/>
    <col min="6916" max="6916" width="22" style="3" customWidth="1"/>
    <col min="6917" max="6917" width="21.7265625" style="3" customWidth="1"/>
    <col min="6918" max="6918" width="17.7265625" style="3" customWidth="1"/>
    <col min="6919" max="6919" width="19.453125" style="3" customWidth="1"/>
    <col min="6920" max="6920" width="22.54296875" style="3" customWidth="1"/>
    <col min="6921" max="6921" width="23.7265625" style="3" customWidth="1"/>
    <col min="6922" max="6922" width="19.54296875" style="3" bestFit="1" customWidth="1"/>
    <col min="6923" max="6924" width="15.7265625" style="3" bestFit="1" customWidth="1"/>
    <col min="6925" max="7170" width="9.1796875" style="3"/>
    <col min="7171" max="7171" width="120.7265625" style="3" customWidth="1"/>
    <col min="7172" max="7172" width="22" style="3" customWidth="1"/>
    <col min="7173" max="7173" width="21.7265625" style="3" customWidth="1"/>
    <col min="7174" max="7174" width="17.7265625" style="3" customWidth="1"/>
    <col min="7175" max="7175" width="19.453125" style="3" customWidth="1"/>
    <col min="7176" max="7176" width="22.54296875" style="3" customWidth="1"/>
    <col min="7177" max="7177" width="23.7265625" style="3" customWidth="1"/>
    <col min="7178" max="7178" width="19.54296875" style="3" bestFit="1" customWidth="1"/>
    <col min="7179" max="7180" width="15.7265625" style="3" bestFit="1" customWidth="1"/>
    <col min="7181" max="7426" width="9.1796875" style="3"/>
    <col min="7427" max="7427" width="120.7265625" style="3" customWidth="1"/>
    <col min="7428" max="7428" width="22" style="3" customWidth="1"/>
    <col min="7429" max="7429" width="21.7265625" style="3" customWidth="1"/>
    <col min="7430" max="7430" width="17.7265625" style="3" customWidth="1"/>
    <col min="7431" max="7431" width="19.453125" style="3" customWidth="1"/>
    <col min="7432" max="7432" width="22.54296875" style="3" customWidth="1"/>
    <col min="7433" max="7433" width="23.7265625" style="3" customWidth="1"/>
    <col min="7434" max="7434" width="19.54296875" style="3" bestFit="1" customWidth="1"/>
    <col min="7435" max="7436" width="15.7265625" style="3" bestFit="1" customWidth="1"/>
    <col min="7437" max="7682" width="9.1796875" style="3"/>
    <col min="7683" max="7683" width="120.7265625" style="3" customWidth="1"/>
    <col min="7684" max="7684" width="22" style="3" customWidth="1"/>
    <col min="7685" max="7685" width="21.7265625" style="3" customWidth="1"/>
    <col min="7686" max="7686" width="17.7265625" style="3" customWidth="1"/>
    <col min="7687" max="7687" width="19.453125" style="3" customWidth="1"/>
    <col min="7688" max="7688" width="22.54296875" style="3" customWidth="1"/>
    <col min="7689" max="7689" width="23.7265625" style="3" customWidth="1"/>
    <col min="7690" max="7690" width="19.54296875" style="3" bestFit="1" customWidth="1"/>
    <col min="7691" max="7692" width="15.7265625" style="3" bestFit="1" customWidth="1"/>
    <col min="7693" max="7938" width="9.1796875" style="3"/>
    <col min="7939" max="7939" width="120.7265625" style="3" customWidth="1"/>
    <col min="7940" max="7940" width="22" style="3" customWidth="1"/>
    <col min="7941" max="7941" width="21.7265625" style="3" customWidth="1"/>
    <col min="7942" max="7942" width="17.7265625" style="3" customWidth="1"/>
    <col min="7943" max="7943" width="19.453125" style="3" customWidth="1"/>
    <col min="7944" max="7944" width="22.54296875" style="3" customWidth="1"/>
    <col min="7945" max="7945" width="23.7265625" style="3" customWidth="1"/>
    <col min="7946" max="7946" width="19.54296875" style="3" bestFit="1" customWidth="1"/>
    <col min="7947" max="7948" width="15.7265625" style="3" bestFit="1" customWidth="1"/>
    <col min="7949" max="8194" width="9.1796875" style="3"/>
    <col min="8195" max="8195" width="120.7265625" style="3" customWidth="1"/>
    <col min="8196" max="8196" width="22" style="3" customWidth="1"/>
    <col min="8197" max="8197" width="21.7265625" style="3" customWidth="1"/>
    <col min="8198" max="8198" width="17.7265625" style="3" customWidth="1"/>
    <col min="8199" max="8199" width="19.453125" style="3" customWidth="1"/>
    <col min="8200" max="8200" width="22.54296875" style="3" customWidth="1"/>
    <col min="8201" max="8201" width="23.7265625" style="3" customWidth="1"/>
    <col min="8202" max="8202" width="19.54296875" style="3" bestFit="1" customWidth="1"/>
    <col min="8203" max="8204" width="15.7265625" style="3" bestFit="1" customWidth="1"/>
    <col min="8205" max="8450" width="9.1796875" style="3"/>
    <col min="8451" max="8451" width="120.7265625" style="3" customWidth="1"/>
    <col min="8452" max="8452" width="22" style="3" customWidth="1"/>
    <col min="8453" max="8453" width="21.7265625" style="3" customWidth="1"/>
    <col min="8454" max="8454" width="17.7265625" style="3" customWidth="1"/>
    <col min="8455" max="8455" width="19.453125" style="3" customWidth="1"/>
    <col min="8456" max="8456" width="22.54296875" style="3" customWidth="1"/>
    <col min="8457" max="8457" width="23.7265625" style="3" customWidth="1"/>
    <col min="8458" max="8458" width="19.54296875" style="3" bestFit="1" customWidth="1"/>
    <col min="8459" max="8460" width="15.7265625" style="3" bestFit="1" customWidth="1"/>
    <col min="8461" max="8706" width="9.1796875" style="3"/>
    <col min="8707" max="8707" width="120.7265625" style="3" customWidth="1"/>
    <col min="8708" max="8708" width="22" style="3" customWidth="1"/>
    <col min="8709" max="8709" width="21.7265625" style="3" customWidth="1"/>
    <col min="8710" max="8710" width="17.7265625" style="3" customWidth="1"/>
    <col min="8711" max="8711" width="19.453125" style="3" customWidth="1"/>
    <col min="8712" max="8712" width="22.54296875" style="3" customWidth="1"/>
    <col min="8713" max="8713" width="23.7265625" style="3" customWidth="1"/>
    <col min="8714" max="8714" width="19.54296875" style="3" bestFit="1" customWidth="1"/>
    <col min="8715" max="8716" width="15.7265625" style="3" bestFit="1" customWidth="1"/>
    <col min="8717" max="8962" width="9.1796875" style="3"/>
    <col min="8963" max="8963" width="120.7265625" style="3" customWidth="1"/>
    <col min="8964" max="8964" width="22" style="3" customWidth="1"/>
    <col min="8965" max="8965" width="21.7265625" style="3" customWidth="1"/>
    <col min="8966" max="8966" width="17.7265625" style="3" customWidth="1"/>
    <col min="8967" max="8967" width="19.453125" style="3" customWidth="1"/>
    <col min="8968" max="8968" width="22.54296875" style="3" customWidth="1"/>
    <col min="8969" max="8969" width="23.7265625" style="3" customWidth="1"/>
    <col min="8970" max="8970" width="19.54296875" style="3" bestFit="1" customWidth="1"/>
    <col min="8971" max="8972" width="15.7265625" style="3" bestFit="1" customWidth="1"/>
    <col min="8973" max="9218" width="9.1796875" style="3"/>
    <col min="9219" max="9219" width="120.7265625" style="3" customWidth="1"/>
    <col min="9220" max="9220" width="22" style="3" customWidth="1"/>
    <col min="9221" max="9221" width="21.7265625" style="3" customWidth="1"/>
    <col min="9222" max="9222" width="17.7265625" style="3" customWidth="1"/>
    <col min="9223" max="9223" width="19.453125" style="3" customWidth="1"/>
    <col min="9224" max="9224" width="22.54296875" style="3" customWidth="1"/>
    <col min="9225" max="9225" width="23.7265625" style="3" customWidth="1"/>
    <col min="9226" max="9226" width="19.54296875" style="3" bestFit="1" customWidth="1"/>
    <col min="9227" max="9228" width="15.7265625" style="3" bestFit="1" customWidth="1"/>
    <col min="9229" max="9474" width="9.1796875" style="3"/>
    <col min="9475" max="9475" width="120.7265625" style="3" customWidth="1"/>
    <col min="9476" max="9476" width="22" style="3" customWidth="1"/>
    <col min="9477" max="9477" width="21.7265625" style="3" customWidth="1"/>
    <col min="9478" max="9478" width="17.7265625" style="3" customWidth="1"/>
    <col min="9479" max="9479" width="19.453125" style="3" customWidth="1"/>
    <col min="9480" max="9480" width="22.54296875" style="3" customWidth="1"/>
    <col min="9481" max="9481" width="23.7265625" style="3" customWidth="1"/>
    <col min="9482" max="9482" width="19.54296875" style="3" bestFit="1" customWidth="1"/>
    <col min="9483" max="9484" width="15.7265625" style="3" bestFit="1" customWidth="1"/>
    <col min="9485" max="9730" width="9.1796875" style="3"/>
    <col min="9731" max="9731" width="120.7265625" style="3" customWidth="1"/>
    <col min="9732" max="9732" width="22" style="3" customWidth="1"/>
    <col min="9733" max="9733" width="21.7265625" style="3" customWidth="1"/>
    <col min="9734" max="9734" width="17.7265625" style="3" customWidth="1"/>
    <col min="9735" max="9735" width="19.453125" style="3" customWidth="1"/>
    <col min="9736" max="9736" width="22.54296875" style="3" customWidth="1"/>
    <col min="9737" max="9737" width="23.7265625" style="3" customWidth="1"/>
    <col min="9738" max="9738" width="19.54296875" style="3" bestFit="1" customWidth="1"/>
    <col min="9739" max="9740" width="15.7265625" style="3" bestFit="1" customWidth="1"/>
    <col min="9741" max="9986" width="9.1796875" style="3"/>
    <col min="9987" max="9987" width="120.7265625" style="3" customWidth="1"/>
    <col min="9988" max="9988" width="22" style="3" customWidth="1"/>
    <col min="9989" max="9989" width="21.7265625" style="3" customWidth="1"/>
    <col min="9990" max="9990" width="17.7265625" style="3" customWidth="1"/>
    <col min="9991" max="9991" width="19.453125" style="3" customWidth="1"/>
    <col min="9992" max="9992" width="22.54296875" style="3" customWidth="1"/>
    <col min="9993" max="9993" width="23.7265625" style="3" customWidth="1"/>
    <col min="9994" max="9994" width="19.54296875" style="3" bestFit="1" customWidth="1"/>
    <col min="9995" max="9996" width="15.7265625" style="3" bestFit="1" customWidth="1"/>
    <col min="9997" max="10242" width="9.1796875" style="3"/>
    <col min="10243" max="10243" width="120.7265625" style="3" customWidth="1"/>
    <col min="10244" max="10244" width="22" style="3" customWidth="1"/>
    <col min="10245" max="10245" width="21.7265625" style="3" customWidth="1"/>
    <col min="10246" max="10246" width="17.7265625" style="3" customWidth="1"/>
    <col min="10247" max="10247" width="19.453125" style="3" customWidth="1"/>
    <col min="10248" max="10248" width="22.54296875" style="3" customWidth="1"/>
    <col min="10249" max="10249" width="23.7265625" style="3" customWidth="1"/>
    <col min="10250" max="10250" width="19.54296875" style="3" bestFit="1" customWidth="1"/>
    <col min="10251" max="10252" width="15.7265625" style="3" bestFit="1" customWidth="1"/>
    <col min="10253" max="10498" width="9.1796875" style="3"/>
    <col min="10499" max="10499" width="120.7265625" style="3" customWidth="1"/>
    <col min="10500" max="10500" width="22" style="3" customWidth="1"/>
    <col min="10501" max="10501" width="21.7265625" style="3" customWidth="1"/>
    <col min="10502" max="10502" width="17.7265625" style="3" customWidth="1"/>
    <col min="10503" max="10503" width="19.453125" style="3" customWidth="1"/>
    <col min="10504" max="10504" width="22.54296875" style="3" customWidth="1"/>
    <col min="10505" max="10505" width="23.7265625" style="3" customWidth="1"/>
    <col min="10506" max="10506" width="19.54296875" style="3" bestFit="1" customWidth="1"/>
    <col min="10507" max="10508" width="15.7265625" style="3" bestFit="1" customWidth="1"/>
    <col min="10509" max="10754" width="9.1796875" style="3"/>
    <col min="10755" max="10755" width="120.7265625" style="3" customWidth="1"/>
    <col min="10756" max="10756" width="22" style="3" customWidth="1"/>
    <col min="10757" max="10757" width="21.7265625" style="3" customWidth="1"/>
    <col min="10758" max="10758" width="17.7265625" style="3" customWidth="1"/>
    <col min="10759" max="10759" width="19.453125" style="3" customWidth="1"/>
    <col min="10760" max="10760" width="22.54296875" style="3" customWidth="1"/>
    <col min="10761" max="10761" width="23.7265625" style="3" customWidth="1"/>
    <col min="10762" max="10762" width="19.54296875" style="3" bestFit="1" customWidth="1"/>
    <col min="10763" max="10764" width="15.7265625" style="3" bestFit="1" customWidth="1"/>
    <col min="10765" max="11010" width="9.1796875" style="3"/>
    <col min="11011" max="11011" width="120.7265625" style="3" customWidth="1"/>
    <col min="11012" max="11012" width="22" style="3" customWidth="1"/>
    <col min="11013" max="11013" width="21.7265625" style="3" customWidth="1"/>
    <col min="11014" max="11014" width="17.7265625" style="3" customWidth="1"/>
    <col min="11015" max="11015" width="19.453125" style="3" customWidth="1"/>
    <col min="11016" max="11016" width="22.54296875" style="3" customWidth="1"/>
    <col min="11017" max="11017" width="23.7265625" style="3" customWidth="1"/>
    <col min="11018" max="11018" width="19.54296875" style="3" bestFit="1" customWidth="1"/>
    <col min="11019" max="11020" width="15.7265625" style="3" bestFit="1" customWidth="1"/>
    <col min="11021" max="11266" width="9.1796875" style="3"/>
    <col min="11267" max="11267" width="120.7265625" style="3" customWidth="1"/>
    <col min="11268" max="11268" width="22" style="3" customWidth="1"/>
    <col min="11269" max="11269" width="21.7265625" style="3" customWidth="1"/>
    <col min="11270" max="11270" width="17.7265625" style="3" customWidth="1"/>
    <col min="11271" max="11271" width="19.453125" style="3" customWidth="1"/>
    <col min="11272" max="11272" width="22.54296875" style="3" customWidth="1"/>
    <col min="11273" max="11273" width="23.7265625" style="3" customWidth="1"/>
    <col min="11274" max="11274" width="19.54296875" style="3" bestFit="1" customWidth="1"/>
    <col min="11275" max="11276" width="15.7265625" style="3" bestFit="1" customWidth="1"/>
    <col min="11277" max="11522" width="9.1796875" style="3"/>
    <col min="11523" max="11523" width="120.7265625" style="3" customWidth="1"/>
    <col min="11524" max="11524" width="22" style="3" customWidth="1"/>
    <col min="11525" max="11525" width="21.7265625" style="3" customWidth="1"/>
    <col min="11526" max="11526" width="17.7265625" style="3" customWidth="1"/>
    <col min="11527" max="11527" width="19.453125" style="3" customWidth="1"/>
    <col min="11528" max="11528" width="22.54296875" style="3" customWidth="1"/>
    <col min="11529" max="11529" width="23.7265625" style="3" customWidth="1"/>
    <col min="11530" max="11530" width="19.54296875" style="3" bestFit="1" customWidth="1"/>
    <col min="11531" max="11532" width="15.7265625" style="3" bestFit="1" customWidth="1"/>
    <col min="11533" max="11778" width="9.1796875" style="3"/>
    <col min="11779" max="11779" width="120.7265625" style="3" customWidth="1"/>
    <col min="11780" max="11780" width="22" style="3" customWidth="1"/>
    <col min="11781" max="11781" width="21.7265625" style="3" customWidth="1"/>
    <col min="11782" max="11782" width="17.7265625" style="3" customWidth="1"/>
    <col min="11783" max="11783" width="19.453125" style="3" customWidth="1"/>
    <col min="11784" max="11784" width="22.54296875" style="3" customWidth="1"/>
    <col min="11785" max="11785" width="23.7265625" style="3" customWidth="1"/>
    <col min="11786" max="11786" width="19.54296875" style="3" bestFit="1" customWidth="1"/>
    <col min="11787" max="11788" width="15.7265625" style="3" bestFit="1" customWidth="1"/>
    <col min="11789" max="12034" width="9.1796875" style="3"/>
    <col min="12035" max="12035" width="120.7265625" style="3" customWidth="1"/>
    <col min="12036" max="12036" width="22" style="3" customWidth="1"/>
    <col min="12037" max="12037" width="21.7265625" style="3" customWidth="1"/>
    <col min="12038" max="12038" width="17.7265625" style="3" customWidth="1"/>
    <col min="12039" max="12039" width="19.453125" style="3" customWidth="1"/>
    <col min="12040" max="12040" width="22.54296875" style="3" customWidth="1"/>
    <col min="12041" max="12041" width="23.7265625" style="3" customWidth="1"/>
    <col min="12042" max="12042" width="19.54296875" style="3" bestFit="1" customWidth="1"/>
    <col min="12043" max="12044" width="15.7265625" style="3" bestFit="1" customWidth="1"/>
    <col min="12045" max="12290" width="9.1796875" style="3"/>
    <col min="12291" max="12291" width="120.7265625" style="3" customWidth="1"/>
    <col min="12292" max="12292" width="22" style="3" customWidth="1"/>
    <col min="12293" max="12293" width="21.7265625" style="3" customWidth="1"/>
    <col min="12294" max="12294" width="17.7265625" style="3" customWidth="1"/>
    <col min="12295" max="12295" width="19.453125" style="3" customWidth="1"/>
    <col min="12296" max="12296" width="22.54296875" style="3" customWidth="1"/>
    <col min="12297" max="12297" width="23.7265625" style="3" customWidth="1"/>
    <col min="12298" max="12298" width="19.54296875" style="3" bestFit="1" customWidth="1"/>
    <col min="12299" max="12300" width="15.7265625" style="3" bestFit="1" customWidth="1"/>
    <col min="12301" max="12546" width="9.1796875" style="3"/>
    <col min="12547" max="12547" width="120.7265625" style="3" customWidth="1"/>
    <col min="12548" max="12548" width="22" style="3" customWidth="1"/>
    <col min="12549" max="12549" width="21.7265625" style="3" customWidth="1"/>
    <col min="12550" max="12550" width="17.7265625" style="3" customWidth="1"/>
    <col min="12551" max="12551" width="19.453125" style="3" customWidth="1"/>
    <col min="12552" max="12552" width="22.54296875" style="3" customWidth="1"/>
    <col min="12553" max="12553" width="23.7265625" style="3" customWidth="1"/>
    <col min="12554" max="12554" width="19.54296875" style="3" bestFit="1" customWidth="1"/>
    <col min="12555" max="12556" width="15.7265625" style="3" bestFit="1" customWidth="1"/>
    <col min="12557" max="12802" width="9.1796875" style="3"/>
    <col min="12803" max="12803" width="120.7265625" style="3" customWidth="1"/>
    <col min="12804" max="12804" width="22" style="3" customWidth="1"/>
    <col min="12805" max="12805" width="21.7265625" style="3" customWidth="1"/>
    <col min="12806" max="12806" width="17.7265625" style="3" customWidth="1"/>
    <col min="12807" max="12807" width="19.453125" style="3" customWidth="1"/>
    <col min="12808" max="12808" width="22.54296875" style="3" customWidth="1"/>
    <col min="12809" max="12809" width="23.7265625" style="3" customWidth="1"/>
    <col min="12810" max="12810" width="19.54296875" style="3" bestFit="1" customWidth="1"/>
    <col min="12811" max="12812" width="15.7265625" style="3" bestFit="1" customWidth="1"/>
    <col min="12813" max="13058" width="9.1796875" style="3"/>
    <col min="13059" max="13059" width="120.7265625" style="3" customWidth="1"/>
    <col min="13060" max="13060" width="22" style="3" customWidth="1"/>
    <col min="13061" max="13061" width="21.7265625" style="3" customWidth="1"/>
    <col min="13062" max="13062" width="17.7265625" style="3" customWidth="1"/>
    <col min="13063" max="13063" width="19.453125" style="3" customWidth="1"/>
    <col min="13064" max="13064" width="22.54296875" style="3" customWidth="1"/>
    <col min="13065" max="13065" width="23.7265625" style="3" customWidth="1"/>
    <col min="13066" max="13066" width="19.54296875" style="3" bestFit="1" customWidth="1"/>
    <col min="13067" max="13068" width="15.7265625" style="3" bestFit="1" customWidth="1"/>
    <col min="13069" max="13314" width="9.1796875" style="3"/>
    <col min="13315" max="13315" width="120.7265625" style="3" customWidth="1"/>
    <col min="13316" max="13316" width="22" style="3" customWidth="1"/>
    <col min="13317" max="13317" width="21.7265625" style="3" customWidth="1"/>
    <col min="13318" max="13318" width="17.7265625" style="3" customWidth="1"/>
    <col min="13319" max="13319" width="19.453125" style="3" customWidth="1"/>
    <col min="13320" max="13320" width="22.54296875" style="3" customWidth="1"/>
    <col min="13321" max="13321" width="23.7265625" style="3" customWidth="1"/>
    <col min="13322" max="13322" width="19.54296875" style="3" bestFit="1" customWidth="1"/>
    <col min="13323" max="13324" width="15.7265625" style="3" bestFit="1" customWidth="1"/>
    <col min="13325" max="13570" width="9.1796875" style="3"/>
    <col min="13571" max="13571" width="120.7265625" style="3" customWidth="1"/>
    <col min="13572" max="13572" width="22" style="3" customWidth="1"/>
    <col min="13573" max="13573" width="21.7265625" style="3" customWidth="1"/>
    <col min="13574" max="13574" width="17.7265625" style="3" customWidth="1"/>
    <col min="13575" max="13575" width="19.453125" style="3" customWidth="1"/>
    <col min="13576" max="13576" width="22.54296875" style="3" customWidth="1"/>
    <col min="13577" max="13577" width="23.7265625" style="3" customWidth="1"/>
    <col min="13578" max="13578" width="19.54296875" style="3" bestFit="1" customWidth="1"/>
    <col min="13579" max="13580" width="15.7265625" style="3" bestFit="1" customWidth="1"/>
    <col min="13581" max="13826" width="9.1796875" style="3"/>
    <col min="13827" max="13827" width="120.7265625" style="3" customWidth="1"/>
    <col min="13828" max="13828" width="22" style="3" customWidth="1"/>
    <col min="13829" max="13829" width="21.7265625" style="3" customWidth="1"/>
    <col min="13830" max="13830" width="17.7265625" style="3" customWidth="1"/>
    <col min="13831" max="13831" width="19.453125" style="3" customWidth="1"/>
    <col min="13832" max="13832" width="22.54296875" style="3" customWidth="1"/>
    <col min="13833" max="13833" width="23.7265625" style="3" customWidth="1"/>
    <col min="13834" max="13834" width="19.54296875" style="3" bestFit="1" customWidth="1"/>
    <col min="13835" max="13836" width="15.7265625" style="3" bestFit="1" customWidth="1"/>
    <col min="13837" max="14082" width="9.1796875" style="3"/>
    <col min="14083" max="14083" width="120.7265625" style="3" customWidth="1"/>
    <col min="14084" max="14084" width="22" style="3" customWidth="1"/>
    <col min="14085" max="14085" width="21.7265625" style="3" customWidth="1"/>
    <col min="14086" max="14086" width="17.7265625" style="3" customWidth="1"/>
    <col min="14087" max="14087" width="19.453125" style="3" customWidth="1"/>
    <col min="14088" max="14088" width="22.54296875" style="3" customWidth="1"/>
    <col min="14089" max="14089" width="23.7265625" style="3" customWidth="1"/>
    <col min="14090" max="14090" width="19.54296875" style="3" bestFit="1" customWidth="1"/>
    <col min="14091" max="14092" width="15.7265625" style="3" bestFit="1" customWidth="1"/>
    <col min="14093" max="14338" width="9.1796875" style="3"/>
    <col min="14339" max="14339" width="120.7265625" style="3" customWidth="1"/>
    <col min="14340" max="14340" width="22" style="3" customWidth="1"/>
    <col min="14341" max="14341" width="21.7265625" style="3" customWidth="1"/>
    <col min="14342" max="14342" width="17.7265625" style="3" customWidth="1"/>
    <col min="14343" max="14343" width="19.453125" style="3" customWidth="1"/>
    <col min="14344" max="14344" width="22.54296875" style="3" customWidth="1"/>
    <col min="14345" max="14345" width="23.7265625" style="3" customWidth="1"/>
    <col min="14346" max="14346" width="19.54296875" style="3" bestFit="1" customWidth="1"/>
    <col min="14347" max="14348" width="15.7265625" style="3" bestFit="1" customWidth="1"/>
    <col min="14349" max="14594" width="9.1796875" style="3"/>
    <col min="14595" max="14595" width="120.7265625" style="3" customWidth="1"/>
    <col min="14596" max="14596" width="22" style="3" customWidth="1"/>
    <col min="14597" max="14597" width="21.7265625" style="3" customWidth="1"/>
    <col min="14598" max="14598" width="17.7265625" style="3" customWidth="1"/>
    <col min="14599" max="14599" width="19.453125" style="3" customWidth="1"/>
    <col min="14600" max="14600" width="22.54296875" style="3" customWidth="1"/>
    <col min="14601" max="14601" width="23.7265625" style="3" customWidth="1"/>
    <col min="14602" max="14602" width="19.54296875" style="3" bestFit="1" customWidth="1"/>
    <col min="14603" max="14604" width="15.7265625" style="3" bestFit="1" customWidth="1"/>
    <col min="14605" max="14850" width="9.1796875" style="3"/>
    <col min="14851" max="14851" width="120.7265625" style="3" customWidth="1"/>
    <col min="14852" max="14852" width="22" style="3" customWidth="1"/>
    <col min="14853" max="14853" width="21.7265625" style="3" customWidth="1"/>
    <col min="14854" max="14854" width="17.7265625" style="3" customWidth="1"/>
    <col min="14855" max="14855" width="19.453125" style="3" customWidth="1"/>
    <col min="14856" max="14856" width="22.54296875" style="3" customWidth="1"/>
    <col min="14857" max="14857" width="23.7265625" style="3" customWidth="1"/>
    <col min="14858" max="14858" width="19.54296875" style="3" bestFit="1" customWidth="1"/>
    <col min="14859" max="14860" width="15.7265625" style="3" bestFit="1" customWidth="1"/>
    <col min="14861" max="15106" width="9.1796875" style="3"/>
    <col min="15107" max="15107" width="120.7265625" style="3" customWidth="1"/>
    <col min="15108" max="15108" width="22" style="3" customWidth="1"/>
    <col min="15109" max="15109" width="21.7265625" style="3" customWidth="1"/>
    <col min="15110" max="15110" width="17.7265625" style="3" customWidth="1"/>
    <col min="15111" max="15111" width="19.453125" style="3" customWidth="1"/>
    <col min="15112" max="15112" width="22.54296875" style="3" customWidth="1"/>
    <col min="15113" max="15113" width="23.7265625" style="3" customWidth="1"/>
    <col min="15114" max="15114" width="19.54296875" style="3" bestFit="1" customWidth="1"/>
    <col min="15115" max="15116" width="15.7265625" style="3" bestFit="1" customWidth="1"/>
    <col min="15117" max="15362" width="9.1796875" style="3"/>
    <col min="15363" max="15363" width="120.7265625" style="3" customWidth="1"/>
    <col min="15364" max="15364" width="22" style="3" customWidth="1"/>
    <col min="15365" max="15365" width="21.7265625" style="3" customWidth="1"/>
    <col min="15366" max="15366" width="17.7265625" style="3" customWidth="1"/>
    <col min="15367" max="15367" width="19.453125" style="3" customWidth="1"/>
    <col min="15368" max="15368" width="22.54296875" style="3" customWidth="1"/>
    <col min="15369" max="15369" width="23.7265625" style="3" customWidth="1"/>
    <col min="15370" max="15370" width="19.54296875" style="3" bestFit="1" customWidth="1"/>
    <col min="15371" max="15372" width="15.7265625" style="3" bestFit="1" customWidth="1"/>
    <col min="15373" max="15618" width="9.1796875" style="3"/>
    <col min="15619" max="15619" width="120.7265625" style="3" customWidth="1"/>
    <col min="15620" max="15620" width="22" style="3" customWidth="1"/>
    <col min="15621" max="15621" width="21.7265625" style="3" customWidth="1"/>
    <col min="15622" max="15622" width="17.7265625" style="3" customWidth="1"/>
    <col min="15623" max="15623" width="19.453125" style="3" customWidth="1"/>
    <col min="15624" max="15624" width="22.54296875" style="3" customWidth="1"/>
    <col min="15625" max="15625" width="23.7265625" style="3" customWidth="1"/>
    <col min="15626" max="15626" width="19.54296875" style="3" bestFit="1" customWidth="1"/>
    <col min="15627" max="15628" width="15.7265625" style="3" bestFit="1" customWidth="1"/>
    <col min="15629" max="15874" width="9.1796875" style="3"/>
    <col min="15875" max="15875" width="120.7265625" style="3" customWidth="1"/>
    <col min="15876" max="15876" width="22" style="3" customWidth="1"/>
    <col min="15877" max="15877" width="21.7265625" style="3" customWidth="1"/>
    <col min="15878" max="15878" width="17.7265625" style="3" customWidth="1"/>
    <col min="15879" max="15879" width="19.453125" style="3" customWidth="1"/>
    <col min="15880" max="15880" width="22.54296875" style="3" customWidth="1"/>
    <col min="15881" max="15881" width="23.7265625" style="3" customWidth="1"/>
    <col min="15882" max="15882" width="19.54296875" style="3" bestFit="1" customWidth="1"/>
    <col min="15883" max="15884" width="15.7265625" style="3" bestFit="1" customWidth="1"/>
    <col min="15885" max="16130" width="9.1796875" style="3"/>
    <col min="16131" max="16131" width="120.7265625" style="3" customWidth="1"/>
    <col min="16132" max="16132" width="22" style="3" customWidth="1"/>
    <col min="16133" max="16133" width="21.7265625" style="3" customWidth="1"/>
    <col min="16134" max="16134" width="17.7265625" style="3" customWidth="1"/>
    <col min="16135" max="16135" width="19.453125" style="3" customWidth="1"/>
    <col min="16136" max="16136" width="22.54296875" style="3" customWidth="1"/>
    <col min="16137" max="16137" width="23.7265625" style="3" customWidth="1"/>
    <col min="16138" max="16138" width="19.54296875" style="3" bestFit="1" customWidth="1"/>
    <col min="16139" max="16140" width="15.7265625" style="3" bestFit="1" customWidth="1"/>
    <col min="16141" max="16384" width="9.1796875" style="3"/>
  </cols>
  <sheetData>
    <row r="1" spans="1:13" s="52" customFormat="1" ht="31" x14ac:dyDescent="0.35">
      <c r="A1" s="49" t="s">
        <v>0</v>
      </c>
      <c r="B1" s="49" t="s">
        <v>1</v>
      </c>
      <c r="C1" s="50" t="s">
        <v>2</v>
      </c>
      <c r="D1" s="51" t="s">
        <v>3</v>
      </c>
      <c r="E1" s="51" t="s">
        <v>4</v>
      </c>
      <c r="F1" s="35" t="s">
        <v>5</v>
      </c>
      <c r="G1" s="35" t="s">
        <v>6</v>
      </c>
      <c r="H1" s="35" t="s">
        <v>7</v>
      </c>
      <c r="I1" s="43" t="s">
        <v>8</v>
      </c>
      <c r="J1" s="53" t="s">
        <v>9</v>
      </c>
      <c r="K1" s="53" t="s">
        <v>10</v>
      </c>
      <c r="L1" s="54" t="s">
        <v>11</v>
      </c>
      <c r="M1" s="53" t="s">
        <v>12</v>
      </c>
    </row>
    <row r="2" spans="1:13" x14ac:dyDescent="0.35">
      <c r="A2" s="5" t="s">
        <v>13</v>
      </c>
      <c r="B2" s="6" t="s">
        <v>14</v>
      </c>
      <c r="C2" s="7" t="s">
        <v>15</v>
      </c>
      <c r="D2" s="8"/>
      <c r="E2" s="9"/>
      <c r="F2" s="36"/>
      <c r="G2" s="37"/>
      <c r="H2" s="37"/>
      <c r="I2" s="44"/>
      <c r="J2" s="41"/>
      <c r="K2" s="41"/>
      <c r="L2" s="47"/>
      <c r="M2" s="40"/>
    </row>
    <row r="3" spans="1:13" x14ac:dyDescent="0.35">
      <c r="A3" s="5" t="s">
        <v>13</v>
      </c>
      <c r="B3" s="10" t="s">
        <v>16</v>
      </c>
      <c r="C3" s="7" t="s">
        <v>17</v>
      </c>
      <c r="D3" s="11"/>
      <c r="E3" s="12"/>
      <c r="F3" s="36"/>
      <c r="G3" s="36"/>
      <c r="H3" s="36"/>
      <c r="I3" s="44"/>
      <c r="J3" s="41"/>
      <c r="K3" s="41"/>
      <c r="L3" s="47"/>
      <c r="M3" s="40"/>
    </row>
    <row r="4" spans="1:13" x14ac:dyDescent="0.35">
      <c r="A4" s="13" t="s">
        <v>13</v>
      </c>
      <c r="B4" s="6" t="s">
        <v>18</v>
      </c>
      <c r="C4" s="14" t="s">
        <v>19</v>
      </c>
      <c r="D4" s="11"/>
      <c r="E4" s="12"/>
      <c r="F4" s="36"/>
      <c r="G4" s="37"/>
      <c r="H4" s="37"/>
      <c r="I4" s="44"/>
      <c r="J4" s="41"/>
      <c r="K4" s="41"/>
      <c r="L4" s="47"/>
      <c r="M4" s="40"/>
    </row>
    <row r="5" spans="1:13" x14ac:dyDescent="0.35">
      <c r="A5" s="13" t="s">
        <v>13</v>
      </c>
      <c r="B5" s="6" t="s">
        <v>18</v>
      </c>
      <c r="C5" s="14" t="s">
        <v>20</v>
      </c>
      <c r="D5" s="11"/>
      <c r="E5" s="12"/>
      <c r="F5" s="36"/>
      <c r="G5" s="36"/>
      <c r="H5" s="36"/>
      <c r="I5" s="44"/>
      <c r="J5" s="41"/>
      <c r="K5" s="41"/>
      <c r="L5" s="47"/>
      <c r="M5" s="40"/>
    </row>
    <row r="6" spans="1:13" x14ac:dyDescent="0.35">
      <c r="A6" s="13" t="s">
        <v>13</v>
      </c>
      <c r="B6" s="6" t="s">
        <v>18</v>
      </c>
      <c r="C6" s="14" t="s">
        <v>21</v>
      </c>
      <c r="D6" s="11"/>
      <c r="E6" s="12"/>
      <c r="F6" s="36"/>
      <c r="G6" s="36"/>
      <c r="H6" s="36"/>
      <c r="I6" s="44"/>
      <c r="J6" s="41"/>
      <c r="K6" s="41"/>
      <c r="L6" s="47"/>
      <c r="M6" s="40"/>
    </row>
    <row r="7" spans="1:13" x14ac:dyDescent="0.35">
      <c r="A7" s="13" t="s">
        <v>13</v>
      </c>
      <c r="B7" s="6" t="s">
        <v>18</v>
      </c>
      <c r="C7" s="14" t="s">
        <v>22</v>
      </c>
      <c r="D7" s="11"/>
      <c r="E7" s="12"/>
      <c r="F7" s="36"/>
      <c r="G7" s="36"/>
      <c r="H7" s="37"/>
      <c r="I7" s="44"/>
      <c r="J7" s="41"/>
      <c r="K7" s="41"/>
      <c r="L7" s="47"/>
      <c r="M7" s="40"/>
    </row>
    <row r="8" spans="1:13" x14ac:dyDescent="0.35">
      <c r="A8" s="13" t="s">
        <v>13</v>
      </c>
      <c r="B8" s="10" t="s">
        <v>16</v>
      </c>
      <c r="C8" s="7" t="s">
        <v>23</v>
      </c>
      <c r="D8" s="11"/>
      <c r="E8" s="12"/>
      <c r="F8" s="36"/>
      <c r="G8" s="36"/>
      <c r="H8" s="36"/>
      <c r="I8" s="44"/>
      <c r="J8" s="41"/>
      <c r="K8" s="41"/>
      <c r="L8" s="47"/>
      <c r="M8" s="40"/>
    </row>
    <row r="9" spans="1:13" x14ac:dyDescent="0.35">
      <c r="A9" s="13" t="s">
        <v>13</v>
      </c>
      <c r="B9" s="6" t="s">
        <v>18</v>
      </c>
      <c r="C9" s="14" t="s">
        <v>24</v>
      </c>
      <c r="D9" s="11"/>
      <c r="E9" s="12"/>
      <c r="F9" s="36"/>
      <c r="G9" s="36"/>
      <c r="H9" s="36"/>
      <c r="I9" s="44"/>
      <c r="J9" s="41"/>
      <c r="K9" s="41"/>
      <c r="L9" s="47"/>
      <c r="M9" s="40"/>
    </row>
    <row r="10" spans="1:13" x14ac:dyDescent="0.35">
      <c r="A10" s="13" t="s">
        <v>13</v>
      </c>
      <c r="B10" s="6" t="s">
        <v>18</v>
      </c>
      <c r="C10" s="14" t="s">
        <v>25</v>
      </c>
      <c r="D10" s="11"/>
      <c r="E10" s="12"/>
      <c r="F10" s="36"/>
      <c r="G10" s="36"/>
      <c r="H10" s="36"/>
      <c r="I10" s="44"/>
      <c r="J10" s="41"/>
      <c r="K10" s="41"/>
      <c r="L10" s="47"/>
      <c r="M10" s="40"/>
    </row>
    <row r="11" spans="1:13" x14ac:dyDescent="0.35">
      <c r="A11" s="13" t="s">
        <v>13</v>
      </c>
      <c r="B11" s="10" t="s">
        <v>16</v>
      </c>
      <c r="C11" s="7" t="s">
        <v>26</v>
      </c>
      <c r="D11" s="11"/>
      <c r="E11" s="12"/>
      <c r="F11" s="36"/>
      <c r="G11" s="36"/>
      <c r="H11" s="36"/>
      <c r="I11" s="44"/>
      <c r="J11" s="41"/>
      <c r="K11" s="41"/>
      <c r="L11" s="47"/>
      <c r="M11" s="40"/>
    </row>
    <row r="12" spans="1:13" x14ac:dyDescent="0.35">
      <c r="A12" s="13" t="s">
        <v>13</v>
      </c>
      <c r="B12" s="6" t="s">
        <v>18</v>
      </c>
      <c r="C12" s="14" t="s">
        <v>27</v>
      </c>
      <c r="D12" s="11"/>
      <c r="E12" s="12"/>
      <c r="F12" s="36"/>
      <c r="G12" s="36"/>
      <c r="H12" s="36"/>
      <c r="I12" s="44"/>
      <c r="J12" s="41"/>
      <c r="K12" s="41"/>
      <c r="L12" s="47"/>
      <c r="M12" s="40"/>
    </row>
    <row r="13" spans="1:13" x14ac:dyDescent="0.35">
      <c r="A13" s="13" t="s">
        <v>13</v>
      </c>
      <c r="B13" s="6" t="s">
        <v>18</v>
      </c>
      <c r="C13" s="14" t="s">
        <v>28</v>
      </c>
      <c r="D13" s="11"/>
      <c r="E13" s="12"/>
      <c r="F13" s="36"/>
      <c r="G13" s="36"/>
      <c r="H13" s="36"/>
      <c r="I13" s="44"/>
      <c r="J13" s="41"/>
      <c r="K13" s="41"/>
      <c r="L13" s="47"/>
      <c r="M13" s="40"/>
    </row>
    <row r="14" spans="1:13" s="20" customFormat="1" x14ac:dyDescent="0.35">
      <c r="A14" s="15" t="s">
        <v>13</v>
      </c>
      <c r="B14" s="16" t="s">
        <v>14</v>
      </c>
      <c r="C14" s="17" t="s">
        <v>29</v>
      </c>
      <c r="D14" s="18">
        <f>D15</f>
        <v>223044501</v>
      </c>
      <c r="E14" s="19">
        <f>E15</f>
        <v>292666375.98000002</v>
      </c>
      <c r="F14" s="19">
        <f t="shared" ref="F14:M14" si="0">F15</f>
        <v>0</v>
      </c>
      <c r="G14" s="19">
        <f t="shared" si="0"/>
        <v>0</v>
      </c>
      <c r="H14" s="19">
        <f t="shared" si="0"/>
        <v>0</v>
      </c>
      <c r="I14" s="19">
        <f t="shared" si="0"/>
        <v>0</v>
      </c>
      <c r="J14" s="19">
        <f t="shared" si="0"/>
        <v>0</v>
      </c>
      <c r="K14" s="19">
        <f t="shared" si="0"/>
        <v>0</v>
      </c>
      <c r="L14" s="19">
        <f t="shared" si="0"/>
        <v>0</v>
      </c>
      <c r="M14" s="19">
        <f t="shared" si="0"/>
        <v>0</v>
      </c>
    </row>
    <row r="15" spans="1:13" s="25" customFormat="1" x14ac:dyDescent="0.35">
      <c r="A15" s="21" t="s">
        <v>13</v>
      </c>
      <c r="B15" s="22" t="s">
        <v>16</v>
      </c>
      <c r="C15" s="23" t="s">
        <v>30</v>
      </c>
      <c r="D15" s="24">
        <f>D16+D20</f>
        <v>223044501</v>
      </c>
      <c r="E15" s="24">
        <f>E16+E19+E20</f>
        <v>292666375.98000002</v>
      </c>
      <c r="F15" s="38">
        <f>F16+F19+F20</f>
        <v>0</v>
      </c>
      <c r="G15" s="38">
        <f>G16+G19+G20</f>
        <v>0</v>
      </c>
      <c r="H15" s="38">
        <f>H16+H19+H20</f>
        <v>0</v>
      </c>
      <c r="I15" s="45">
        <f>I16+I19+I20</f>
        <v>0</v>
      </c>
      <c r="J15" s="45">
        <f t="shared" ref="J15:M15" si="1">J16+J19+J20</f>
        <v>0</v>
      </c>
      <c r="K15" s="45">
        <f t="shared" si="1"/>
        <v>0</v>
      </c>
      <c r="L15" s="45">
        <f t="shared" si="1"/>
        <v>0</v>
      </c>
      <c r="M15" s="38">
        <f t="shared" si="1"/>
        <v>0</v>
      </c>
    </row>
    <row r="16" spans="1:13" x14ac:dyDescent="0.35">
      <c r="A16" s="13" t="s">
        <v>13</v>
      </c>
      <c r="B16" s="6" t="s">
        <v>18</v>
      </c>
      <c r="C16" s="14" t="s">
        <v>31</v>
      </c>
      <c r="D16" s="11">
        <v>19385573</v>
      </c>
      <c r="E16" s="26">
        <v>36759328.229999997</v>
      </c>
      <c r="F16" s="36"/>
      <c r="G16" s="36"/>
      <c r="H16" s="36"/>
      <c r="I16" s="44"/>
      <c r="J16" s="41"/>
      <c r="K16" s="41"/>
      <c r="L16" s="47"/>
      <c r="M16" s="40"/>
    </row>
    <row r="17" spans="1:13" x14ac:dyDescent="0.35">
      <c r="A17" s="13" t="s">
        <v>13</v>
      </c>
      <c r="B17" s="6" t="s">
        <v>18</v>
      </c>
      <c r="C17" s="14" t="s">
        <v>32</v>
      </c>
      <c r="D17" s="11"/>
      <c r="E17" s="12"/>
      <c r="F17" s="36"/>
      <c r="G17" s="36"/>
      <c r="H17" s="36"/>
      <c r="I17" s="44"/>
      <c r="J17" s="41"/>
      <c r="K17" s="41"/>
      <c r="L17" s="47"/>
      <c r="M17" s="40"/>
    </row>
    <row r="18" spans="1:13" x14ac:dyDescent="0.35">
      <c r="A18" s="13" t="s">
        <v>13</v>
      </c>
      <c r="B18" s="6" t="s">
        <v>18</v>
      </c>
      <c r="C18" s="14" t="s">
        <v>33</v>
      </c>
      <c r="D18" s="11"/>
      <c r="E18" s="12"/>
      <c r="F18" s="36"/>
      <c r="G18" s="36"/>
      <c r="H18" s="36"/>
      <c r="I18" s="44"/>
      <c r="J18" s="41"/>
      <c r="K18" s="41"/>
      <c r="L18" s="47"/>
      <c r="M18" s="40"/>
    </row>
    <row r="19" spans="1:13" x14ac:dyDescent="0.35">
      <c r="A19" s="13" t="s">
        <v>13</v>
      </c>
      <c r="B19" s="6" t="s">
        <v>18</v>
      </c>
      <c r="C19" s="14" t="s">
        <v>34</v>
      </c>
      <c r="D19" s="11">
        <v>0</v>
      </c>
      <c r="E19" s="12">
        <v>10579.95</v>
      </c>
      <c r="F19" s="36"/>
      <c r="G19" s="36"/>
      <c r="H19" s="36"/>
      <c r="I19" s="44"/>
      <c r="J19" s="41"/>
      <c r="K19" s="41"/>
      <c r="L19" s="47"/>
      <c r="M19" s="40"/>
    </row>
    <row r="20" spans="1:13" x14ac:dyDescent="0.35">
      <c r="A20" s="13" t="s">
        <v>13</v>
      </c>
      <c r="B20" s="6" t="s">
        <v>18</v>
      </c>
      <c r="C20" s="14" t="s">
        <v>35</v>
      </c>
      <c r="D20" s="11">
        <v>203658928</v>
      </c>
      <c r="E20" s="26">
        <v>255896467.80000001</v>
      </c>
      <c r="F20" s="36"/>
      <c r="G20" s="36"/>
      <c r="H20" s="36"/>
      <c r="I20" s="44"/>
      <c r="J20" s="41"/>
      <c r="K20" s="41"/>
      <c r="L20" s="47"/>
      <c r="M20" s="40"/>
    </row>
    <row r="21" spans="1:13" s="20" customFormat="1" x14ac:dyDescent="0.35">
      <c r="A21" s="15" t="s">
        <v>13</v>
      </c>
      <c r="B21" s="16" t="s">
        <v>14</v>
      </c>
      <c r="C21" s="17" t="s">
        <v>36</v>
      </c>
      <c r="D21" s="18">
        <f>+D31+D40</f>
        <v>6737535.9800000004</v>
      </c>
      <c r="E21" s="19">
        <f>+E31+E40</f>
        <v>8416130.2400000002</v>
      </c>
      <c r="F21" s="39">
        <f t="shared" ref="F21:M21" si="2">+F31+F40</f>
        <v>0</v>
      </c>
      <c r="G21" s="39">
        <f t="shared" si="2"/>
        <v>0</v>
      </c>
      <c r="H21" s="39">
        <f t="shared" si="2"/>
        <v>0</v>
      </c>
      <c r="I21" s="46">
        <f t="shared" si="2"/>
        <v>0</v>
      </c>
      <c r="J21" s="46">
        <f t="shared" si="2"/>
        <v>12300000</v>
      </c>
      <c r="K21" s="46">
        <f t="shared" si="2"/>
        <v>0</v>
      </c>
      <c r="L21" s="46">
        <f t="shared" si="2"/>
        <v>12300000</v>
      </c>
      <c r="M21" s="39">
        <f t="shared" si="2"/>
        <v>0</v>
      </c>
    </row>
    <row r="22" spans="1:13" s="25" customFormat="1" x14ac:dyDescent="0.35">
      <c r="A22" s="21" t="s">
        <v>13</v>
      </c>
      <c r="B22" s="22" t="s">
        <v>16</v>
      </c>
      <c r="C22" s="23" t="s">
        <v>37</v>
      </c>
      <c r="D22" s="27"/>
      <c r="E22" s="26"/>
      <c r="F22" s="40"/>
      <c r="G22" s="40"/>
      <c r="H22" s="40"/>
      <c r="I22" s="47"/>
      <c r="J22" s="41"/>
      <c r="K22" s="41"/>
      <c r="L22" s="47"/>
      <c r="M22" s="40"/>
    </row>
    <row r="23" spans="1:13" x14ac:dyDescent="0.35">
      <c r="A23" s="13" t="s">
        <v>13</v>
      </c>
      <c r="B23" s="6" t="s">
        <v>18</v>
      </c>
      <c r="C23" s="14" t="s">
        <v>38</v>
      </c>
      <c r="D23" s="11"/>
      <c r="E23" s="12"/>
      <c r="F23" s="36"/>
      <c r="G23" s="36"/>
      <c r="H23" s="36"/>
      <c r="I23" s="44"/>
      <c r="J23" s="41"/>
      <c r="K23" s="41"/>
      <c r="L23" s="47"/>
      <c r="M23" s="40"/>
    </row>
    <row r="24" spans="1:13" x14ac:dyDescent="0.35">
      <c r="A24" s="13" t="s">
        <v>13</v>
      </c>
      <c r="B24" s="6" t="s">
        <v>18</v>
      </c>
      <c r="C24" s="14" t="s">
        <v>39</v>
      </c>
      <c r="D24" s="11"/>
      <c r="E24" s="12"/>
      <c r="F24" s="36"/>
      <c r="G24" s="36"/>
      <c r="H24" s="36"/>
      <c r="I24" s="44"/>
      <c r="J24" s="41"/>
      <c r="K24" s="41"/>
      <c r="L24" s="47"/>
      <c r="M24" s="40"/>
    </row>
    <row r="25" spans="1:13" x14ac:dyDescent="0.35">
      <c r="A25" s="13" t="s">
        <v>13</v>
      </c>
      <c r="B25" s="6" t="s">
        <v>18</v>
      </c>
      <c r="C25" s="14" t="s">
        <v>40</v>
      </c>
      <c r="D25" s="11"/>
      <c r="E25" s="12"/>
      <c r="F25" s="36"/>
      <c r="G25" s="36"/>
      <c r="H25" s="36"/>
      <c r="I25" s="44"/>
      <c r="J25" s="41"/>
      <c r="K25" s="41"/>
      <c r="L25" s="47"/>
      <c r="M25" s="40"/>
    </row>
    <row r="26" spans="1:13" s="25" customFormat="1" x14ac:dyDescent="0.35">
      <c r="A26" s="21" t="s">
        <v>13</v>
      </c>
      <c r="B26" s="22" t="s">
        <v>16</v>
      </c>
      <c r="C26" s="23" t="s">
        <v>41</v>
      </c>
      <c r="D26" s="27"/>
      <c r="E26" s="26"/>
      <c r="F26" s="40"/>
      <c r="G26" s="40"/>
      <c r="H26" s="40"/>
      <c r="I26" s="47"/>
      <c r="J26" s="41"/>
      <c r="K26" s="41"/>
      <c r="L26" s="47"/>
      <c r="M26" s="40"/>
    </row>
    <row r="27" spans="1:13" x14ac:dyDescent="0.35">
      <c r="A27" s="13" t="s">
        <v>13</v>
      </c>
      <c r="B27" s="6" t="s">
        <v>18</v>
      </c>
      <c r="C27" s="14" t="s">
        <v>42</v>
      </c>
      <c r="D27" s="11"/>
      <c r="E27" s="12"/>
      <c r="F27" s="36"/>
      <c r="G27" s="36"/>
      <c r="H27" s="36"/>
      <c r="I27" s="44"/>
      <c r="J27" s="41"/>
      <c r="K27" s="41"/>
      <c r="L27" s="47"/>
      <c r="M27" s="40"/>
    </row>
    <row r="28" spans="1:13" x14ac:dyDescent="0.35">
      <c r="A28" s="13" t="s">
        <v>13</v>
      </c>
      <c r="B28" s="6" t="s">
        <v>18</v>
      </c>
      <c r="C28" s="14" t="s">
        <v>43</v>
      </c>
      <c r="D28" s="11"/>
      <c r="E28" s="12"/>
      <c r="F28" s="36"/>
      <c r="G28" s="36"/>
      <c r="H28" s="36"/>
      <c r="I28" s="44"/>
      <c r="J28" s="41"/>
      <c r="K28" s="41"/>
      <c r="L28" s="47"/>
      <c r="M28" s="40"/>
    </row>
    <row r="29" spans="1:13" x14ac:dyDescent="0.35">
      <c r="A29" s="13" t="s">
        <v>13</v>
      </c>
      <c r="B29" s="6" t="s">
        <v>18</v>
      </c>
      <c r="C29" s="14" t="s">
        <v>44</v>
      </c>
      <c r="D29" s="11"/>
      <c r="E29" s="12"/>
      <c r="F29" s="36"/>
      <c r="G29" s="36"/>
      <c r="H29" s="36"/>
      <c r="I29" s="44"/>
      <c r="J29" s="41"/>
      <c r="K29" s="41"/>
      <c r="L29" s="47"/>
      <c r="M29" s="40"/>
    </row>
    <row r="30" spans="1:13" x14ac:dyDescent="0.35">
      <c r="A30" s="13" t="s">
        <v>13</v>
      </c>
      <c r="B30" s="6" t="s">
        <v>18</v>
      </c>
      <c r="C30" s="14" t="s">
        <v>45</v>
      </c>
      <c r="D30" s="11"/>
      <c r="E30" s="12"/>
      <c r="F30" s="36"/>
      <c r="G30" s="36"/>
      <c r="H30" s="36"/>
      <c r="I30" s="44"/>
      <c r="J30" s="41"/>
      <c r="K30" s="41"/>
      <c r="L30" s="47"/>
      <c r="M30" s="40"/>
    </row>
    <row r="31" spans="1:13" s="25" customFormat="1" x14ac:dyDescent="0.35">
      <c r="A31" s="21" t="s">
        <v>13</v>
      </c>
      <c r="B31" s="22" t="s">
        <v>16</v>
      </c>
      <c r="C31" s="23" t="s">
        <v>46</v>
      </c>
      <c r="D31" s="24">
        <f>+D34</f>
        <v>5000</v>
      </c>
      <c r="E31" s="28">
        <f>+E34</f>
        <v>5000</v>
      </c>
      <c r="F31" s="38">
        <f t="shared" ref="F31:M31" si="3">+F34</f>
        <v>0</v>
      </c>
      <c r="G31" s="38">
        <f t="shared" si="3"/>
        <v>0</v>
      </c>
      <c r="H31" s="38">
        <f t="shared" si="3"/>
        <v>0</v>
      </c>
      <c r="I31" s="45">
        <f t="shared" si="3"/>
        <v>0</v>
      </c>
      <c r="J31" s="45">
        <f t="shared" si="3"/>
        <v>0</v>
      </c>
      <c r="K31" s="45">
        <f t="shared" si="3"/>
        <v>0</v>
      </c>
      <c r="L31" s="45">
        <f t="shared" si="3"/>
        <v>0</v>
      </c>
      <c r="M31" s="38">
        <f t="shared" si="3"/>
        <v>0</v>
      </c>
    </row>
    <row r="32" spans="1:13" x14ac:dyDescent="0.35">
      <c r="A32" s="13" t="s">
        <v>13</v>
      </c>
      <c r="B32" s="6" t="s">
        <v>18</v>
      </c>
      <c r="C32" s="14" t="s">
        <v>47</v>
      </c>
      <c r="D32" s="11"/>
      <c r="E32" s="12"/>
      <c r="F32" s="36"/>
      <c r="G32" s="36"/>
      <c r="H32" s="36"/>
      <c r="I32" s="44"/>
      <c r="J32" s="41"/>
      <c r="K32" s="41"/>
      <c r="L32" s="47"/>
      <c r="M32" s="40"/>
    </row>
    <row r="33" spans="1:13" x14ac:dyDescent="0.35">
      <c r="A33" s="13" t="s">
        <v>13</v>
      </c>
      <c r="B33" s="6" t="s">
        <v>18</v>
      </c>
      <c r="C33" s="14" t="s">
        <v>48</v>
      </c>
      <c r="D33" s="11"/>
      <c r="E33" s="12"/>
      <c r="F33" s="36"/>
      <c r="G33" s="36"/>
      <c r="H33" s="36"/>
      <c r="I33" s="44"/>
      <c r="J33" s="41"/>
      <c r="K33" s="41"/>
      <c r="L33" s="47"/>
      <c r="M33" s="40"/>
    </row>
    <row r="34" spans="1:13" x14ac:dyDescent="0.35">
      <c r="A34" s="13" t="s">
        <v>13</v>
      </c>
      <c r="B34" s="6" t="s">
        <v>18</v>
      </c>
      <c r="C34" s="14" t="s">
        <v>49</v>
      </c>
      <c r="D34" s="11">
        <v>5000</v>
      </c>
      <c r="E34" s="12">
        <v>5000</v>
      </c>
      <c r="F34" s="36"/>
      <c r="G34" s="36"/>
      <c r="H34" s="36"/>
      <c r="I34" s="44"/>
      <c r="J34" s="41"/>
      <c r="K34" s="41"/>
      <c r="L34" s="47"/>
      <c r="M34" s="40"/>
    </row>
    <row r="35" spans="1:13" s="25" customFormat="1" x14ac:dyDescent="0.35">
      <c r="A35" s="21" t="s">
        <v>13</v>
      </c>
      <c r="B35" s="22" t="s">
        <v>16</v>
      </c>
      <c r="C35" s="23" t="s">
        <v>50</v>
      </c>
      <c r="D35" s="27"/>
      <c r="E35" s="26"/>
      <c r="F35" s="40"/>
      <c r="G35" s="40"/>
      <c r="H35" s="40"/>
      <c r="I35" s="47"/>
      <c r="J35" s="41"/>
      <c r="K35" s="41"/>
      <c r="L35" s="47"/>
      <c r="M35" s="40"/>
    </row>
    <row r="36" spans="1:13" x14ac:dyDescent="0.35">
      <c r="A36" s="13" t="s">
        <v>13</v>
      </c>
      <c r="B36" s="6" t="s">
        <v>18</v>
      </c>
      <c r="C36" s="14" t="s">
        <v>51</v>
      </c>
      <c r="D36" s="11"/>
      <c r="E36" s="12"/>
      <c r="F36" s="36"/>
      <c r="G36" s="36"/>
      <c r="H36" s="36"/>
      <c r="I36" s="44"/>
      <c r="J36" s="41"/>
      <c r="K36" s="41"/>
      <c r="L36" s="47"/>
      <c r="M36" s="40"/>
    </row>
    <row r="37" spans="1:13" x14ac:dyDescent="0.35">
      <c r="A37" s="13" t="s">
        <v>13</v>
      </c>
      <c r="B37" s="6" t="s">
        <v>18</v>
      </c>
      <c r="C37" s="14" t="s">
        <v>52</v>
      </c>
      <c r="D37" s="11"/>
      <c r="E37" s="12"/>
      <c r="F37" s="36"/>
      <c r="G37" s="36"/>
      <c r="H37" s="36"/>
      <c r="I37" s="44"/>
      <c r="J37" s="41"/>
      <c r="K37" s="41"/>
      <c r="L37" s="47"/>
      <c r="M37" s="40"/>
    </row>
    <row r="38" spans="1:13" x14ac:dyDescent="0.35">
      <c r="A38" s="13" t="s">
        <v>13</v>
      </c>
      <c r="B38" s="6" t="s">
        <v>18</v>
      </c>
      <c r="C38" s="14" t="s">
        <v>53</v>
      </c>
      <c r="D38" s="11"/>
      <c r="E38" s="12"/>
      <c r="F38" s="36"/>
      <c r="G38" s="36"/>
      <c r="H38" s="36"/>
      <c r="I38" s="44"/>
      <c r="J38" s="41"/>
      <c r="K38" s="41"/>
      <c r="L38" s="47"/>
      <c r="M38" s="40"/>
    </row>
    <row r="39" spans="1:13" x14ac:dyDescent="0.35">
      <c r="A39" s="13" t="s">
        <v>13</v>
      </c>
      <c r="B39" s="6" t="s">
        <v>18</v>
      </c>
      <c r="C39" s="14" t="s">
        <v>50</v>
      </c>
      <c r="D39" s="11"/>
      <c r="E39" s="12"/>
      <c r="F39" s="36"/>
      <c r="G39" s="36"/>
      <c r="H39" s="36"/>
      <c r="I39" s="44"/>
      <c r="J39" s="41"/>
      <c r="K39" s="41"/>
      <c r="L39" s="47"/>
      <c r="M39" s="40"/>
    </row>
    <row r="40" spans="1:13" s="25" customFormat="1" x14ac:dyDescent="0.35">
      <c r="A40" s="21" t="s">
        <v>13</v>
      </c>
      <c r="B40" s="22" t="s">
        <v>16</v>
      </c>
      <c r="C40" s="23" t="s">
        <v>54</v>
      </c>
      <c r="D40" s="28">
        <f>+D42+D43</f>
        <v>6732535.9800000004</v>
      </c>
      <c r="E40" s="28">
        <f>+E42+E43</f>
        <v>8411130.2400000002</v>
      </c>
      <c r="F40" s="38">
        <f t="shared" ref="F40:M40" si="4">+F42+F43</f>
        <v>0</v>
      </c>
      <c r="G40" s="38">
        <f t="shared" si="4"/>
        <v>0</v>
      </c>
      <c r="H40" s="38">
        <f t="shared" si="4"/>
        <v>0</v>
      </c>
      <c r="I40" s="45">
        <f t="shared" si="4"/>
        <v>0</v>
      </c>
      <c r="J40" s="45">
        <f t="shared" si="4"/>
        <v>12300000</v>
      </c>
      <c r="K40" s="45">
        <f t="shared" si="4"/>
        <v>0</v>
      </c>
      <c r="L40" s="45">
        <f t="shared" si="4"/>
        <v>12300000</v>
      </c>
      <c r="M40" s="38">
        <f t="shared" si="4"/>
        <v>0</v>
      </c>
    </row>
    <row r="41" spans="1:13" x14ac:dyDescent="0.35">
      <c r="A41" s="13" t="s">
        <v>13</v>
      </c>
      <c r="B41" s="6" t="s">
        <v>18</v>
      </c>
      <c r="C41" s="14" t="s">
        <v>55</v>
      </c>
      <c r="D41" s="11"/>
      <c r="E41" s="12"/>
      <c r="F41" s="36"/>
      <c r="G41" s="36"/>
      <c r="H41" s="36"/>
      <c r="I41" s="44"/>
      <c r="J41" s="41"/>
      <c r="K41" s="41"/>
      <c r="L41" s="47"/>
      <c r="M41" s="40"/>
    </row>
    <row r="42" spans="1:13" x14ac:dyDescent="0.35">
      <c r="A42" s="13" t="s">
        <v>13</v>
      </c>
      <c r="B42" s="6" t="s">
        <v>18</v>
      </c>
      <c r="C42" s="14" t="s">
        <v>56</v>
      </c>
      <c r="D42" s="11">
        <v>6712535.9800000004</v>
      </c>
      <c r="E42" s="26">
        <v>8355785.6900000004</v>
      </c>
      <c r="F42" s="36"/>
      <c r="G42" s="36"/>
      <c r="H42" s="36"/>
      <c r="I42" s="44"/>
      <c r="J42" s="41">
        <f>12000000+300000</f>
        <v>12300000</v>
      </c>
      <c r="K42" s="41"/>
      <c r="L42" s="47">
        <f>12000000+300000</f>
        <v>12300000</v>
      </c>
      <c r="M42" s="40"/>
    </row>
    <row r="43" spans="1:13" x14ac:dyDescent="0.35">
      <c r="A43" s="13" t="s">
        <v>13</v>
      </c>
      <c r="B43" s="6" t="s">
        <v>18</v>
      </c>
      <c r="C43" s="14" t="s">
        <v>57</v>
      </c>
      <c r="D43" s="11">
        <v>20000</v>
      </c>
      <c r="E43" s="12">
        <v>55344.55</v>
      </c>
      <c r="F43" s="36"/>
      <c r="G43" s="36"/>
      <c r="H43" s="36"/>
      <c r="I43" s="44"/>
      <c r="J43" s="41"/>
      <c r="K43" s="41"/>
      <c r="L43" s="47"/>
      <c r="M43" s="40"/>
    </row>
    <row r="44" spans="1:13" s="25" customFormat="1" x14ac:dyDescent="0.35">
      <c r="A44" s="21" t="s">
        <v>13</v>
      </c>
      <c r="B44" s="22" t="s">
        <v>14</v>
      </c>
      <c r="C44" s="23" t="s">
        <v>58</v>
      </c>
      <c r="D44" s="27"/>
      <c r="E44" s="26"/>
      <c r="F44" s="40"/>
      <c r="G44" s="40"/>
      <c r="H44" s="40"/>
      <c r="I44" s="47"/>
      <c r="J44" s="41"/>
      <c r="K44" s="41"/>
      <c r="L44" s="47"/>
      <c r="M44" s="40"/>
    </row>
    <row r="45" spans="1:13" x14ac:dyDescent="0.35">
      <c r="A45" s="13" t="s">
        <v>13</v>
      </c>
      <c r="B45" s="6" t="s">
        <v>16</v>
      </c>
      <c r="C45" s="7" t="s">
        <v>59</v>
      </c>
      <c r="D45" s="11"/>
      <c r="E45" s="12"/>
      <c r="F45" s="36"/>
      <c r="G45" s="36"/>
      <c r="H45" s="36"/>
      <c r="I45" s="44"/>
      <c r="J45" s="41"/>
      <c r="K45" s="41"/>
      <c r="L45" s="47"/>
      <c r="M45" s="40"/>
    </row>
    <row r="46" spans="1:13" x14ac:dyDescent="0.35">
      <c r="A46" s="13" t="s">
        <v>13</v>
      </c>
      <c r="B46" s="6" t="s">
        <v>18</v>
      </c>
      <c r="C46" s="14" t="s">
        <v>60</v>
      </c>
      <c r="D46" s="11"/>
      <c r="E46" s="12"/>
      <c r="F46" s="36"/>
      <c r="G46" s="36"/>
      <c r="H46" s="36"/>
      <c r="I46" s="44"/>
      <c r="J46" s="41"/>
      <c r="K46" s="41"/>
      <c r="L46" s="47"/>
      <c r="M46" s="40"/>
    </row>
    <row r="47" spans="1:13" x14ac:dyDescent="0.35">
      <c r="A47" s="13" t="s">
        <v>13</v>
      </c>
      <c r="B47" s="6" t="s">
        <v>18</v>
      </c>
      <c r="C47" s="14" t="s">
        <v>61</v>
      </c>
      <c r="D47" s="11"/>
      <c r="E47" s="12"/>
      <c r="F47" s="36"/>
      <c r="G47" s="36"/>
      <c r="H47" s="36"/>
      <c r="I47" s="44"/>
      <c r="J47" s="41"/>
      <c r="K47" s="41"/>
      <c r="L47" s="47"/>
      <c r="M47" s="40"/>
    </row>
    <row r="48" spans="1:13" x14ac:dyDescent="0.35">
      <c r="A48" s="13" t="s">
        <v>13</v>
      </c>
      <c r="B48" s="10" t="s">
        <v>16</v>
      </c>
      <c r="C48" s="7" t="s">
        <v>62</v>
      </c>
      <c r="D48" s="11"/>
      <c r="E48" s="12"/>
      <c r="F48" s="36"/>
      <c r="G48" s="36"/>
      <c r="H48" s="36"/>
      <c r="I48" s="44"/>
      <c r="J48" s="41"/>
      <c r="K48" s="41"/>
      <c r="L48" s="47"/>
      <c r="M48" s="40"/>
    </row>
    <row r="49" spans="1:13" x14ac:dyDescent="0.35">
      <c r="A49" s="13" t="s">
        <v>13</v>
      </c>
      <c r="B49" s="6" t="s">
        <v>18</v>
      </c>
      <c r="C49" s="14" t="s">
        <v>63</v>
      </c>
      <c r="D49" s="11"/>
      <c r="E49" s="12"/>
      <c r="F49" s="36"/>
      <c r="G49" s="36"/>
      <c r="H49" s="36"/>
      <c r="I49" s="44"/>
      <c r="J49" s="41"/>
      <c r="K49" s="41"/>
      <c r="L49" s="47"/>
      <c r="M49" s="40"/>
    </row>
    <row r="50" spans="1:13" x14ac:dyDescent="0.35">
      <c r="A50" s="13" t="s">
        <v>13</v>
      </c>
      <c r="B50" s="6" t="s">
        <v>18</v>
      </c>
      <c r="C50" s="14" t="s">
        <v>64</v>
      </c>
      <c r="D50" s="11"/>
      <c r="E50" s="12"/>
      <c r="F50" s="36"/>
      <c r="G50" s="36"/>
      <c r="H50" s="36"/>
      <c r="I50" s="44"/>
      <c r="J50" s="41"/>
      <c r="K50" s="41"/>
      <c r="L50" s="47"/>
      <c r="M50" s="40"/>
    </row>
    <row r="51" spans="1:13" x14ac:dyDescent="0.35">
      <c r="A51" s="13" t="s">
        <v>13</v>
      </c>
      <c r="B51" s="6" t="s">
        <v>18</v>
      </c>
      <c r="C51" s="14" t="s">
        <v>65</v>
      </c>
      <c r="D51" s="11"/>
      <c r="E51" s="12"/>
      <c r="F51" s="36"/>
      <c r="G51" s="36"/>
      <c r="H51" s="36"/>
      <c r="I51" s="44"/>
      <c r="J51" s="41"/>
      <c r="K51" s="41"/>
      <c r="L51" s="47"/>
      <c r="M51" s="40"/>
    </row>
    <row r="52" spans="1:13" x14ac:dyDescent="0.35">
      <c r="A52" s="13" t="s">
        <v>13</v>
      </c>
      <c r="B52" s="6" t="s">
        <v>18</v>
      </c>
      <c r="C52" s="14" t="s">
        <v>66</v>
      </c>
      <c r="D52" s="11"/>
      <c r="E52" s="12"/>
      <c r="F52" s="36"/>
      <c r="G52" s="36"/>
      <c r="H52" s="36"/>
      <c r="I52" s="44"/>
      <c r="J52" s="41"/>
      <c r="K52" s="41"/>
      <c r="L52" s="47"/>
      <c r="M52" s="40"/>
    </row>
    <row r="53" spans="1:13" x14ac:dyDescent="0.35">
      <c r="A53" s="13" t="s">
        <v>13</v>
      </c>
      <c r="B53" s="6" t="s">
        <v>18</v>
      </c>
      <c r="C53" s="14" t="s">
        <v>67</v>
      </c>
      <c r="D53" s="11"/>
      <c r="E53" s="12"/>
      <c r="F53" s="36"/>
      <c r="G53" s="36"/>
      <c r="H53" s="36"/>
      <c r="I53" s="44"/>
      <c r="J53" s="41"/>
      <c r="K53" s="41"/>
      <c r="L53" s="47"/>
      <c r="M53" s="40"/>
    </row>
    <row r="54" spans="1:13" x14ac:dyDescent="0.35">
      <c r="A54" s="13" t="s">
        <v>13</v>
      </c>
      <c r="B54" s="6" t="s">
        <v>18</v>
      </c>
      <c r="C54" s="14" t="s">
        <v>68</v>
      </c>
      <c r="D54" s="11"/>
      <c r="E54" s="12"/>
      <c r="F54" s="36"/>
      <c r="G54" s="36"/>
      <c r="H54" s="36"/>
      <c r="I54" s="44"/>
      <c r="J54" s="41"/>
      <c r="K54" s="41"/>
      <c r="L54" s="47"/>
      <c r="M54" s="40"/>
    </row>
    <row r="55" spans="1:13" x14ac:dyDescent="0.35">
      <c r="A55" s="13" t="s">
        <v>13</v>
      </c>
      <c r="B55" s="6" t="s">
        <v>18</v>
      </c>
      <c r="C55" s="14" t="s">
        <v>69</v>
      </c>
      <c r="D55" s="11"/>
      <c r="E55" s="12"/>
      <c r="F55" s="36"/>
      <c r="G55" s="36"/>
      <c r="H55" s="36"/>
      <c r="I55" s="44"/>
      <c r="J55" s="41"/>
      <c r="K55" s="41"/>
      <c r="L55" s="47"/>
      <c r="M55" s="40"/>
    </row>
    <row r="56" spans="1:13" x14ac:dyDescent="0.35">
      <c r="A56" s="13" t="s">
        <v>13</v>
      </c>
      <c r="B56" s="6" t="s">
        <v>18</v>
      </c>
      <c r="C56" s="14" t="s">
        <v>70</v>
      </c>
      <c r="D56" s="11"/>
      <c r="E56" s="12"/>
      <c r="F56" s="36"/>
      <c r="G56" s="36"/>
      <c r="H56" s="36"/>
      <c r="I56" s="44"/>
      <c r="J56" s="41"/>
      <c r="K56" s="41"/>
      <c r="L56" s="47"/>
      <c r="M56" s="40"/>
    </row>
    <row r="57" spans="1:13" x14ac:dyDescent="0.35">
      <c r="A57" s="13" t="s">
        <v>13</v>
      </c>
      <c r="B57" s="6" t="s">
        <v>18</v>
      </c>
      <c r="C57" s="14" t="s">
        <v>71</v>
      </c>
      <c r="D57" s="11"/>
      <c r="E57" s="12"/>
      <c r="F57" s="36"/>
      <c r="G57" s="36"/>
      <c r="H57" s="36"/>
      <c r="I57" s="44"/>
      <c r="J57" s="41"/>
      <c r="K57" s="41"/>
      <c r="L57" s="47"/>
      <c r="M57" s="40"/>
    </row>
    <row r="58" spans="1:13" x14ac:dyDescent="0.35">
      <c r="A58" s="13" t="s">
        <v>13</v>
      </c>
      <c r="B58" s="6" t="s">
        <v>18</v>
      </c>
      <c r="C58" s="14" t="s">
        <v>72</v>
      </c>
      <c r="D58" s="11"/>
      <c r="E58" s="12"/>
      <c r="F58" s="36"/>
      <c r="G58" s="36"/>
      <c r="H58" s="36"/>
      <c r="I58" s="44"/>
      <c r="J58" s="41"/>
      <c r="K58" s="41"/>
      <c r="L58" s="47"/>
      <c r="M58" s="40"/>
    </row>
    <row r="59" spans="1:13" x14ac:dyDescent="0.35">
      <c r="A59" s="13" t="s">
        <v>13</v>
      </c>
      <c r="B59" s="10" t="s">
        <v>16</v>
      </c>
      <c r="C59" s="7" t="s">
        <v>73</v>
      </c>
      <c r="D59" s="11"/>
      <c r="E59" s="12"/>
      <c r="F59" s="36"/>
      <c r="G59" s="36"/>
      <c r="H59" s="36"/>
      <c r="I59" s="44"/>
      <c r="J59" s="41"/>
      <c r="K59" s="41"/>
      <c r="L59" s="47"/>
      <c r="M59" s="40"/>
    </row>
    <row r="60" spans="1:13" x14ac:dyDescent="0.35">
      <c r="A60" s="13" t="s">
        <v>13</v>
      </c>
      <c r="B60" s="6" t="s">
        <v>18</v>
      </c>
      <c r="C60" s="14" t="s">
        <v>74</v>
      </c>
      <c r="D60" s="11"/>
      <c r="E60" s="12"/>
      <c r="F60" s="36"/>
      <c r="G60" s="36"/>
      <c r="H60" s="36"/>
      <c r="I60" s="44"/>
      <c r="J60" s="41"/>
      <c r="K60" s="41"/>
      <c r="L60" s="47"/>
      <c r="M60" s="40"/>
    </row>
    <row r="61" spans="1:13" x14ac:dyDescent="0.35">
      <c r="A61" s="13" t="s">
        <v>13</v>
      </c>
      <c r="B61" s="6" t="s">
        <v>18</v>
      </c>
      <c r="C61" s="14" t="s">
        <v>75</v>
      </c>
      <c r="D61" s="11"/>
      <c r="E61" s="12"/>
      <c r="F61" s="36"/>
      <c r="G61" s="36"/>
      <c r="H61" s="36"/>
      <c r="I61" s="44"/>
      <c r="J61" s="41"/>
      <c r="K61" s="41"/>
      <c r="L61" s="47"/>
      <c r="M61" s="40"/>
    </row>
    <row r="62" spans="1:13" x14ac:dyDescent="0.35">
      <c r="A62" s="13" t="s">
        <v>13</v>
      </c>
      <c r="B62" s="6" t="s">
        <v>18</v>
      </c>
      <c r="C62" s="14" t="s">
        <v>76</v>
      </c>
      <c r="D62" s="11"/>
      <c r="E62" s="12"/>
      <c r="F62" s="36"/>
      <c r="G62" s="36"/>
      <c r="H62" s="36"/>
      <c r="I62" s="44"/>
      <c r="J62" s="41"/>
      <c r="K62" s="41"/>
      <c r="L62" s="47"/>
      <c r="M62" s="40"/>
    </row>
    <row r="63" spans="1:13" x14ac:dyDescent="0.35">
      <c r="A63" s="13" t="s">
        <v>13</v>
      </c>
      <c r="B63" s="6" t="s">
        <v>18</v>
      </c>
      <c r="C63" s="14" t="s">
        <v>77</v>
      </c>
      <c r="D63" s="11"/>
      <c r="E63" s="12"/>
      <c r="F63" s="36"/>
      <c r="G63" s="36"/>
      <c r="H63" s="36"/>
      <c r="I63" s="44"/>
      <c r="J63" s="41"/>
      <c r="K63" s="41"/>
      <c r="L63" s="47"/>
      <c r="M63" s="40"/>
    </row>
    <row r="64" spans="1:13" x14ac:dyDescent="0.35">
      <c r="A64" s="13" t="s">
        <v>13</v>
      </c>
      <c r="B64" s="6" t="s">
        <v>18</v>
      </c>
      <c r="C64" s="14" t="s">
        <v>78</v>
      </c>
      <c r="D64" s="11"/>
      <c r="E64" s="12"/>
      <c r="F64" s="36"/>
      <c r="G64" s="36"/>
      <c r="H64" s="36"/>
      <c r="I64" s="44"/>
      <c r="J64" s="41"/>
      <c r="K64" s="41"/>
      <c r="L64" s="47"/>
      <c r="M64" s="40"/>
    </row>
    <row r="65" spans="1:13" x14ac:dyDescent="0.35">
      <c r="A65" s="13" t="s">
        <v>13</v>
      </c>
      <c r="B65" s="6" t="s">
        <v>18</v>
      </c>
      <c r="C65" s="14" t="s">
        <v>79</v>
      </c>
      <c r="D65" s="11"/>
      <c r="E65" s="12"/>
      <c r="F65" s="36"/>
      <c r="G65" s="36"/>
      <c r="H65" s="36"/>
      <c r="I65" s="44"/>
      <c r="J65" s="41"/>
      <c r="K65" s="41"/>
      <c r="L65" s="47"/>
      <c r="M65" s="40"/>
    </row>
    <row r="66" spans="1:13" x14ac:dyDescent="0.35">
      <c r="A66" s="13" t="s">
        <v>13</v>
      </c>
      <c r="B66" s="6" t="s">
        <v>18</v>
      </c>
      <c r="C66" s="14" t="s">
        <v>80</v>
      </c>
      <c r="D66" s="11"/>
      <c r="E66" s="12"/>
      <c r="F66" s="36"/>
      <c r="G66" s="36"/>
      <c r="H66" s="36"/>
      <c r="I66" s="44"/>
      <c r="J66" s="41"/>
      <c r="K66" s="41"/>
      <c r="L66" s="47"/>
      <c r="M66" s="40"/>
    </row>
    <row r="67" spans="1:13" x14ac:dyDescent="0.35">
      <c r="A67" s="13" t="s">
        <v>13</v>
      </c>
      <c r="B67" s="6" t="s">
        <v>18</v>
      </c>
      <c r="C67" s="14" t="s">
        <v>81</v>
      </c>
      <c r="D67" s="11"/>
      <c r="E67" s="12"/>
      <c r="F67" s="36"/>
      <c r="G67" s="36"/>
      <c r="H67" s="36"/>
      <c r="I67" s="44"/>
      <c r="J67" s="41"/>
      <c r="K67" s="41"/>
      <c r="L67" s="47"/>
      <c r="M67" s="40"/>
    </row>
    <row r="68" spans="1:13" x14ac:dyDescent="0.35">
      <c r="A68" s="13" t="s">
        <v>13</v>
      </c>
      <c r="B68" s="6" t="s">
        <v>18</v>
      </c>
      <c r="C68" s="14" t="s">
        <v>82</v>
      </c>
      <c r="D68" s="11"/>
      <c r="E68" s="12"/>
      <c r="F68" s="36"/>
      <c r="G68" s="36"/>
      <c r="H68" s="36"/>
      <c r="I68" s="44"/>
      <c r="J68" s="41"/>
      <c r="K68" s="41"/>
      <c r="L68" s="47"/>
      <c r="M68" s="40"/>
    </row>
    <row r="69" spans="1:13" x14ac:dyDescent="0.35">
      <c r="A69" s="13" t="s">
        <v>13</v>
      </c>
      <c r="B69" s="6" t="s">
        <v>18</v>
      </c>
      <c r="C69" s="14" t="s">
        <v>83</v>
      </c>
      <c r="D69" s="11"/>
      <c r="E69" s="12"/>
      <c r="F69" s="36"/>
      <c r="G69" s="36"/>
      <c r="H69" s="36"/>
      <c r="I69" s="44"/>
      <c r="J69" s="41"/>
      <c r="K69" s="41"/>
      <c r="L69" s="47"/>
      <c r="M69" s="40"/>
    </row>
    <row r="70" spans="1:13" x14ac:dyDescent="0.35">
      <c r="A70" s="13" t="s">
        <v>13</v>
      </c>
      <c r="B70" s="6" t="s">
        <v>18</v>
      </c>
      <c r="C70" s="14" t="s">
        <v>84</v>
      </c>
      <c r="D70" s="11"/>
      <c r="E70" s="12"/>
      <c r="F70" s="36"/>
      <c r="G70" s="36"/>
      <c r="H70" s="36"/>
      <c r="I70" s="44"/>
      <c r="J70" s="41"/>
      <c r="K70" s="41"/>
      <c r="L70" s="47"/>
      <c r="M70" s="40"/>
    </row>
    <row r="71" spans="1:13" x14ac:dyDescent="0.35">
      <c r="A71" s="13" t="s">
        <v>13</v>
      </c>
      <c r="B71" s="6" t="s">
        <v>18</v>
      </c>
      <c r="C71" s="14" t="s">
        <v>85</v>
      </c>
      <c r="D71" s="11"/>
      <c r="E71" s="12"/>
      <c r="F71" s="36"/>
      <c r="G71" s="36"/>
      <c r="H71" s="36"/>
      <c r="I71" s="44"/>
      <c r="J71" s="41"/>
      <c r="K71" s="41"/>
      <c r="L71" s="47"/>
      <c r="M71" s="40"/>
    </row>
    <row r="72" spans="1:13" x14ac:dyDescent="0.35">
      <c r="A72" s="13" t="s">
        <v>13</v>
      </c>
      <c r="B72" s="6" t="s">
        <v>18</v>
      </c>
      <c r="C72" s="14" t="s">
        <v>86</v>
      </c>
      <c r="D72" s="11"/>
      <c r="E72" s="12"/>
      <c r="F72" s="36"/>
      <c r="G72" s="36"/>
      <c r="H72" s="36"/>
      <c r="I72" s="44"/>
      <c r="J72" s="41"/>
      <c r="K72" s="41"/>
      <c r="L72" s="47"/>
      <c r="M72" s="40"/>
    </row>
    <row r="73" spans="1:13" x14ac:dyDescent="0.35">
      <c r="A73" s="13" t="s">
        <v>13</v>
      </c>
      <c r="B73" s="6" t="s">
        <v>18</v>
      </c>
      <c r="C73" s="14" t="s">
        <v>87</v>
      </c>
      <c r="D73" s="11"/>
      <c r="E73" s="12"/>
      <c r="F73" s="36"/>
      <c r="G73" s="36"/>
      <c r="H73" s="36"/>
      <c r="I73" s="44"/>
      <c r="J73" s="41"/>
      <c r="K73" s="41"/>
      <c r="L73" s="47"/>
      <c r="M73" s="40"/>
    </row>
    <row r="74" spans="1:13" x14ac:dyDescent="0.35">
      <c r="A74" s="13" t="s">
        <v>13</v>
      </c>
      <c r="B74" s="10" t="s">
        <v>16</v>
      </c>
      <c r="C74" s="7" t="s">
        <v>88</v>
      </c>
      <c r="D74" s="11"/>
      <c r="E74" s="12"/>
      <c r="F74" s="36"/>
      <c r="G74" s="36"/>
      <c r="H74" s="36"/>
      <c r="I74" s="44"/>
      <c r="J74" s="41"/>
      <c r="K74" s="41"/>
      <c r="L74" s="47"/>
      <c r="M74" s="40"/>
    </row>
    <row r="75" spans="1:13" x14ac:dyDescent="0.35">
      <c r="A75" s="13" t="s">
        <v>13</v>
      </c>
      <c r="B75" s="6" t="s">
        <v>18</v>
      </c>
      <c r="C75" s="14" t="s">
        <v>89</v>
      </c>
      <c r="D75" s="11"/>
      <c r="E75" s="12"/>
      <c r="F75" s="36"/>
      <c r="G75" s="36"/>
      <c r="H75" s="36"/>
      <c r="I75" s="44"/>
      <c r="J75" s="41"/>
      <c r="K75" s="41"/>
      <c r="L75" s="47"/>
      <c r="M75" s="40"/>
    </row>
    <row r="76" spans="1:13" x14ac:dyDescent="0.35">
      <c r="A76" s="13" t="s">
        <v>13</v>
      </c>
      <c r="B76" s="6" t="s">
        <v>18</v>
      </c>
      <c r="C76" s="14" t="s">
        <v>90</v>
      </c>
      <c r="D76" s="11"/>
      <c r="E76" s="12"/>
      <c r="F76" s="36"/>
      <c r="G76" s="36"/>
      <c r="H76" s="36"/>
      <c r="I76" s="44"/>
      <c r="J76" s="41"/>
      <c r="K76" s="41"/>
      <c r="L76" s="47"/>
      <c r="M76" s="40"/>
    </row>
    <row r="77" spans="1:13" x14ac:dyDescent="0.35">
      <c r="A77" s="13" t="s">
        <v>13</v>
      </c>
      <c r="B77" s="6" t="s">
        <v>18</v>
      </c>
      <c r="C77" s="14" t="s">
        <v>91</v>
      </c>
      <c r="D77" s="11"/>
      <c r="E77" s="12"/>
      <c r="F77" s="36"/>
      <c r="G77" s="36"/>
      <c r="H77" s="36"/>
      <c r="I77" s="44"/>
      <c r="J77" s="41"/>
      <c r="K77" s="41"/>
      <c r="L77" s="47"/>
      <c r="M77" s="40"/>
    </row>
    <row r="78" spans="1:13" x14ac:dyDescent="0.35">
      <c r="A78" s="13" t="s">
        <v>13</v>
      </c>
      <c r="B78" s="10" t="s">
        <v>16</v>
      </c>
      <c r="C78" s="7" t="s">
        <v>92</v>
      </c>
      <c r="D78" s="11"/>
      <c r="E78" s="12"/>
      <c r="F78" s="36"/>
      <c r="G78" s="36"/>
      <c r="H78" s="36"/>
      <c r="I78" s="44"/>
      <c r="J78" s="41"/>
      <c r="K78" s="41"/>
      <c r="L78" s="47"/>
      <c r="M78" s="40"/>
    </row>
    <row r="79" spans="1:13" x14ac:dyDescent="0.35">
      <c r="A79" s="13" t="s">
        <v>13</v>
      </c>
      <c r="B79" s="6" t="s">
        <v>18</v>
      </c>
      <c r="C79" s="14" t="s">
        <v>93</v>
      </c>
      <c r="D79" s="11"/>
      <c r="E79" s="12"/>
      <c r="F79" s="36"/>
      <c r="G79" s="36"/>
      <c r="H79" s="36"/>
      <c r="I79" s="44"/>
      <c r="J79" s="41"/>
      <c r="K79" s="41"/>
      <c r="L79" s="47"/>
      <c r="M79" s="40"/>
    </row>
    <row r="80" spans="1:13" x14ac:dyDescent="0.35">
      <c r="A80" s="13" t="s">
        <v>13</v>
      </c>
      <c r="B80" s="6" t="s">
        <v>18</v>
      </c>
      <c r="C80" s="14" t="s">
        <v>94</v>
      </c>
      <c r="D80" s="11"/>
      <c r="E80" s="12"/>
      <c r="F80" s="36"/>
      <c r="G80" s="36"/>
      <c r="H80" s="36"/>
      <c r="I80" s="44"/>
      <c r="J80" s="41"/>
      <c r="K80" s="41"/>
      <c r="L80" s="47"/>
      <c r="M80" s="40"/>
    </row>
    <row r="81" spans="1:13" x14ac:dyDescent="0.35">
      <c r="A81" s="13" t="s">
        <v>13</v>
      </c>
      <c r="B81" s="6" t="s">
        <v>18</v>
      </c>
      <c r="C81" s="14" t="s">
        <v>95</v>
      </c>
      <c r="D81" s="11"/>
      <c r="E81" s="12"/>
      <c r="F81" s="36"/>
      <c r="G81" s="36"/>
      <c r="H81" s="36"/>
      <c r="I81" s="44"/>
      <c r="J81" s="41"/>
      <c r="K81" s="41"/>
      <c r="L81" s="47"/>
      <c r="M81" s="40"/>
    </row>
    <row r="82" spans="1:13" x14ac:dyDescent="0.35">
      <c r="A82" s="13" t="s">
        <v>13</v>
      </c>
      <c r="B82" s="6" t="s">
        <v>18</v>
      </c>
      <c r="C82" s="14" t="s">
        <v>96</v>
      </c>
      <c r="D82" s="11"/>
      <c r="E82" s="12"/>
      <c r="F82" s="36"/>
      <c r="G82" s="36"/>
      <c r="H82" s="36"/>
      <c r="I82" s="44"/>
      <c r="J82" s="41"/>
      <c r="K82" s="41"/>
      <c r="L82" s="47"/>
      <c r="M82" s="40"/>
    </row>
    <row r="83" spans="1:13" x14ac:dyDescent="0.35">
      <c r="A83" s="13" t="s">
        <v>13</v>
      </c>
      <c r="B83" s="13" t="s">
        <v>14</v>
      </c>
      <c r="C83" s="7" t="s">
        <v>97</v>
      </c>
      <c r="D83" s="11"/>
      <c r="E83" s="12"/>
      <c r="F83" s="36"/>
      <c r="G83" s="36"/>
      <c r="H83" s="36"/>
      <c r="I83" s="44"/>
      <c r="J83" s="41"/>
      <c r="K83" s="41"/>
      <c r="L83" s="47"/>
      <c r="M83" s="40"/>
    </row>
    <row r="84" spans="1:13" x14ac:dyDescent="0.35">
      <c r="A84" s="13" t="s">
        <v>13</v>
      </c>
      <c r="B84" s="13" t="s">
        <v>16</v>
      </c>
      <c r="C84" s="7" t="s">
        <v>98</v>
      </c>
      <c r="D84" s="11"/>
      <c r="E84" s="12"/>
      <c r="F84" s="36"/>
      <c r="G84" s="36"/>
      <c r="H84" s="36"/>
      <c r="I84" s="44"/>
      <c r="J84" s="41"/>
      <c r="K84" s="41"/>
      <c r="L84" s="47"/>
      <c r="M84" s="40"/>
    </row>
    <row r="85" spans="1:13" x14ac:dyDescent="0.35">
      <c r="A85" s="13" t="s">
        <v>13</v>
      </c>
      <c r="B85" s="13" t="s">
        <v>18</v>
      </c>
      <c r="C85" s="14" t="s">
        <v>99</v>
      </c>
      <c r="D85" s="11"/>
      <c r="E85" s="12"/>
      <c r="F85" s="36"/>
      <c r="G85" s="36"/>
      <c r="H85" s="36"/>
      <c r="I85" s="44"/>
      <c r="J85" s="41"/>
      <c r="K85" s="41"/>
      <c r="L85" s="47"/>
      <c r="M85" s="40"/>
    </row>
    <row r="86" spans="1:13" x14ac:dyDescent="0.35">
      <c r="A86" s="13" t="s">
        <v>13</v>
      </c>
      <c r="B86" s="13" t="s">
        <v>18</v>
      </c>
      <c r="C86" s="14" t="s">
        <v>100</v>
      </c>
      <c r="D86" s="11"/>
      <c r="E86" s="12"/>
      <c r="F86" s="36"/>
      <c r="G86" s="36"/>
      <c r="H86" s="36"/>
      <c r="I86" s="44"/>
      <c r="J86" s="41"/>
      <c r="K86" s="41"/>
      <c r="L86" s="47"/>
      <c r="M86" s="40"/>
    </row>
    <row r="87" spans="1:13" x14ac:dyDescent="0.35">
      <c r="A87" s="13" t="s">
        <v>13</v>
      </c>
      <c r="B87" s="13" t="s">
        <v>18</v>
      </c>
      <c r="C87" s="14" t="s">
        <v>101</v>
      </c>
      <c r="D87" s="11"/>
      <c r="E87" s="12"/>
      <c r="F87" s="36"/>
      <c r="G87" s="36"/>
      <c r="H87" s="36"/>
      <c r="I87" s="44"/>
      <c r="J87" s="41"/>
      <c r="K87" s="41"/>
      <c r="L87" s="47"/>
      <c r="M87" s="40"/>
    </row>
    <row r="88" spans="1:13" x14ac:dyDescent="0.35">
      <c r="A88" s="13" t="s">
        <v>13</v>
      </c>
      <c r="B88" s="13" t="s">
        <v>18</v>
      </c>
      <c r="C88" s="14" t="s">
        <v>102</v>
      </c>
      <c r="D88" s="11"/>
      <c r="E88" s="12"/>
      <c r="F88" s="36"/>
      <c r="G88" s="36"/>
      <c r="H88" s="36"/>
      <c r="I88" s="44"/>
      <c r="J88" s="41"/>
      <c r="K88" s="41"/>
      <c r="L88" s="47"/>
      <c r="M88" s="40"/>
    </row>
    <row r="89" spans="1:13" x14ac:dyDescent="0.35">
      <c r="A89" s="13" t="s">
        <v>13</v>
      </c>
      <c r="B89" s="13" t="s">
        <v>16</v>
      </c>
      <c r="C89" s="7" t="s">
        <v>103</v>
      </c>
      <c r="D89" s="11"/>
      <c r="E89" s="12"/>
      <c r="F89" s="36"/>
      <c r="G89" s="36"/>
      <c r="H89" s="36"/>
      <c r="I89" s="44"/>
      <c r="J89" s="41"/>
      <c r="K89" s="41"/>
      <c r="L89" s="47"/>
      <c r="M89" s="40"/>
    </row>
    <row r="90" spans="1:13" x14ac:dyDescent="0.35">
      <c r="A90" s="13" t="s">
        <v>13</v>
      </c>
      <c r="B90" s="13" t="s">
        <v>18</v>
      </c>
      <c r="C90" s="14" t="s">
        <v>104</v>
      </c>
      <c r="D90" s="11"/>
      <c r="E90" s="12"/>
      <c r="F90" s="36"/>
      <c r="G90" s="36"/>
      <c r="H90" s="36"/>
      <c r="I90" s="44"/>
      <c r="J90" s="41"/>
      <c r="K90" s="41"/>
      <c r="L90" s="47"/>
      <c r="M90" s="40"/>
    </row>
    <row r="91" spans="1:13" x14ac:dyDescent="0.35">
      <c r="A91" s="13" t="s">
        <v>13</v>
      </c>
      <c r="B91" s="13" t="s">
        <v>18</v>
      </c>
      <c r="C91" s="14" t="s">
        <v>105</v>
      </c>
      <c r="D91" s="11"/>
      <c r="E91" s="12"/>
      <c r="F91" s="36"/>
      <c r="G91" s="36"/>
      <c r="H91" s="36"/>
      <c r="I91" s="44"/>
      <c r="J91" s="41"/>
      <c r="K91" s="41"/>
      <c r="L91" s="47"/>
      <c r="M91" s="40"/>
    </row>
    <row r="92" spans="1:13" x14ac:dyDescent="0.35">
      <c r="A92" s="13" t="s">
        <v>13</v>
      </c>
      <c r="B92" s="13" t="s">
        <v>18</v>
      </c>
      <c r="C92" s="14" t="s">
        <v>106</v>
      </c>
      <c r="D92" s="11"/>
      <c r="E92" s="12"/>
      <c r="F92" s="36"/>
      <c r="G92" s="36"/>
      <c r="H92" s="36"/>
      <c r="I92" s="44"/>
      <c r="J92" s="41"/>
      <c r="K92" s="41"/>
      <c r="L92" s="47"/>
      <c r="M92" s="40"/>
    </row>
    <row r="93" spans="1:13" x14ac:dyDescent="0.35">
      <c r="A93" s="13" t="s">
        <v>13</v>
      </c>
      <c r="B93" s="13" t="s">
        <v>18</v>
      </c>
      <c r="C93" s="14" t="s">
        <v>107</v>
      </c>
      <c r="D93" s="11"/>
      <c r="E93" s="12"/>
      <c r="F93" s="36"/>
      <c r="G93" s="36"/>
      <c r="H93" s="36"/>
      <c r="I93" s="44"/>
      <c r="J93" s="41"/>
      <c r="K93" s="41"/>
      <c r="L93" s="47"/>
      <c r="M93" s="40"/>
    </row>
    <row r="94" spans="1:13" x14ac:dyDescent="0.35">
      <c r="A94" s="13" t="s">
        <v>13</v>
      </c>
      <c r="B94" s="13" t="s">
        <v>18</v>
      </c>
      <c r="C94" s="14" t="s">
        <v>108</v>
      </c>
      <c r="D94" s="11"/>
      <c r="E94" s="12"/>
      <c r="F94" s="36"/>
      <c r="G94" s="36"/>
      <c r="H94" s="36"/>
      <c r="I94" s="44"/>
      <c r="J94" s="41"/>
      <c r="K94" s="41"/>
      <c r="L94" s="47"/>
      <c r="M94" s="40"/>
    </row>
    <row r="95" spans="1:13" x14ac:dyDescent="0.35">
      <c r="A95" s="13" t="s">
        <v>13</v>
      </c>
      <c r="B95" s="13" t="s">
        <v>18</v>
      </c>
      <c r="C95" s="14" t="s">
        <v>109</v>
      </c>
      <c r="D95" s="11"/>
      <c r="E95" s="12"/>
      <c r="F95" s="36"/>
      <c r="G95" s="36"/>
      <c r="H95" s="36"/>
      <c r="I95" s="44"/>
      <c r="J95" s="41"/>
      <c r="K95" s="41"/>
      <c r="L95" s="47"/>
      <c r="M95" s="40"/>
    </row>
    <row r="96" spans="1:13" x14ac:dyDescent="0.35">
      <c r="A96" s="13" t="s">
        <v>13</v>
      </c>
      <c r="B96" s="13" t="s">
        <v>18</v>
      </c>
      <c r="C96" s="14" t="s">
        <v>110</v>
      </c>
      <c r="D96" s="11"/>
      <c r="E96" s="12"/>
      <c r="F96" s="36"/>
      <c r="G96" s="36"/>
      <c r="H96" s="36"/>
      <c r="I96" s="44"/>
      <c r="J96" s="41"/>
      <c r="K96" s="41"/>
      <c r="L96" s="47"/>
      <c r="M96" s="40"/>
    </row>
    <row r="97" spans="1:13" x14ac:dyDescent="0.35">
      <c r="A97" s="13" t="s">
        <v>13</v>
      </c>
      <c r="B97" s="13" t="s">
        <v>18</v>
      </c>
      <c r="C97" s="14" t="s">
        <v>111</v>
      </c>
      <c r="D97" s="11"/>
      <c r="E97" s="12"/>
      <c r="F97" s="36"/>
      <c r="G97" s="36"/>
      <c r="H97" s="36"/>
      <c r="I97" s="44"/>
      <c r="J97" s="41"/>
      <c r="K97" s="41"/>
      <c r="L97" s="47"/>
      <c r="M97" s="40"/>
    </row>
    <row r="98" spans="1:13" x14ac:dyDescent="0.35">
      <c r="A98" s="13" t="s">
        <v>13</v>
      </c>
      <c r="B98" s="13" t="s">
        <v>18</v>
      </c>
      <c r="C98" s="14" t="s">
        <v>112</v>
      </c>
      <c r="D98" s="11"/>
      <c r="E98" s="12"/>
      <c r="F98" s="36"/>
      <c r="G98" s="36"/>
      <c r="H98" s="36"/>
      <c r="I98" s="44"/>
      <c r="J98" s="41"/>
      <c r="K98" s="41"/>
      <c r="L98" s="47"/>
      <c r="M98" s="40"/>
    </row>
    <row r="99" spans="1:13" x14ac:dyDescent="0.35">
      <c r="A99" s="13" t="s">
        <v>13</v>
      </c>
      <c r="B99" s="13" t="s">
        <v>18</v>
      </c>
      <c r="C99" s="14" t="s">
        <v>113</v>
      </c>
      <c r="D99" s="11"/>
      <c r="E99" s="12"/>
      <c r="F99" s="36"/>
      <c r="G99" s="36"/>
      <c r="H99" s="36"/>
      <c r="I99" s="44"/>
      <c r="J99" s="41"/>
      <c r="K99" s="41"/>
      <c r="L99" s="47"/>
      <c r="M99" s="40"/>
    </row>
    <row r="100" spans="1:13" x14ac:dyDescent="0.35">
      <c r="A100" s="13" t="s">
        <v>13</v>
      </c>
      <c r="B100" s="13" t="s">
        <v>16</v>
      </c>
      <c r="C100" s="7" t="s">
        <v>114</v>
      </c>
      <c r="D100" s="11"/>
      <c r="E100" s="12"/>
      <c r="F100" s="36"/>
      <c r="G100" s="36"/>
      <c r="H100" s="36"/>
      <c r="I100" s="44"/>
      <c r="J100" s="41"/>
      <c r="K100" s="41"/>
      <c r="L100" s="47"/>
      <c r="M100" s="40"/>
    </row>
    <row r="101" spans="1:13" x14ac:dyDescent="0.35">
      <c r="A101" s="13" t="s">
        <v>13</v>
      </c>
      <c r="B101" s="13" t="s">
        <v>18</v>
      </c>
      <c r="C101" s="14" t="s">
        <v>115</v>
      </c>
      <c r="D101" s="11"/>
      <c r="E101" s="12"/>
      <c r="F101" s="36"/>
      <c r="G101" s="36"/>
      <c r="H101" s="36"/>
      <c r="I101" s="44"/>
      <c r="J101" s="41"/>
      <c r="K101" s="41"/>
      <c r="L101" s="47"/>
      <c r="M101" s="40"/>
    </row>
    <row r="102" spans="1:13" x14ac:dyDescent="0.35">
      <c r="A102" s="13" t="s">
        <v>13</v>
      </c>
      <c r="B102" s="13" t="s">
        <v>18</v>
      </c>
      <c r="C102" s="14" t="s">
        <v>116</v>
      </c>
      <c r="D102" s="11"/>
      <c r="E102" s="12"/>
      <c r="F102" s="36"/>
      <c r="G102" s="36"/>
      <c r="H102" s="36"/>
      <c r="I102" s="44"/>
      <c r="J102" s="41"/>
      <c r="K102" s="41"/>
      <c r="L102" s="47"/>
      <c r="M102" s="40"/>
    </row>
    <row r="103" spans="1:13" x14ac:dyDescent="0.35">
      <c r="A103" s="13" t="s">
        <v>13</v>
      </c>
      <c r="B103" s="13" t="s">
        <v>18</v>
      </c>
      <c r="C103" s="14" t="s">
        <v>117</v>
      </c>
      <c r="D103" s="11"/>
      <c r="E103" s="12"/>
      <c r="F103" s="36"/>
      <c r="G103" s="36"/>
      <c r="H103" s="36"/>
      <c r="I103" s="44"/>
      <c r="J103" s="41"/>
      <c r="K103" s="41"/>
      <c r="L103" s="47"/>
      <c r="M103" s="40"/>
    </row>
    <row r="104" spans="1:13" x14ac:dyDescent="0.35">
      <c r="A104" s="13" t="s">
        <v>13</v>
      </c>
      <c r="B104" s="13" t="s">
        <v>18</v>
      </c>
      <c r="C104" s="14" t="s">
        <v>118</v>
      </c>
      <c r="D104" s="11"/>
      <c r="E104" s="12"/>
      <c r="F104" s="36"/>
      <c r="G104" s="36"/>
      <c r="H104" s="36"/>
      <c r="I104" s="44"/>
      <c r="J104" s="41"/>
      <c r="K104" s="41"/>
      <c r="L104" s="47"/>
      <c r="M104" s="40"/>
    </row>
    <row r="105" spans="1:13" x14ac:dyDescent="0.35">
      <c r="A105" s="13" t="s">
        <v>13</v>
      </c>
      <c r="B105" s="13" t="s">
        <v>18</v>
      </c>
      <c r="C105" s="14" t="s">
        <v>119</v>
      </c>
      <c r="D105" s="11"/>
      <c r="E105" s="12"/>
      <c r="F105" s="36"/>
      <c r="G105" s="36"/>
      <c r="H105" s="36"/>
      <c r="I105" s="44"/>
      <c r="J105" s="41"/>
      <c r="K105" s="41"/>
      <c r="L105" s="47"/>
      <c r="M105" s="40"/>
    </row>
    <row r="106" spans="1:13" x14ac:dyDescent="0.35">
      <c r="A106" s="13" t="s">
        <v>13</v>
      </c>
      <c r="B106" s="13" t="s">
        <v>18</v>
      </c>
      <c r="C106" s="14" t="s">
        <v>120</v>
      </c>
      <c r="D106" s="11"/>
      <c r="E106" s="12"/>
      <c r="F106" s="36"/>
      <c r="G106" s="36"/>
      <c r="H106" s="36"/>
      <c r="I106" s="44"/>
      <c r="J106" s="41"/>
      <c r="K106" s="41"/>
      <c r="L106" s="47"/>
      <c r="M106" s="40"/>
    </row>
    <row r="107" spans="1:13" x14ac:dyDescent="0.35">
      <c r="A107" s="13" t="s">
        <v>13</v>
      </c>
      <c r="B107" s="13" t="s">
        <v>18</v>
      </c>
      <c r="C107" s="14" t="s">
        <v>121</v>
      </c>
      <c r="D107" s="11"/>
      <c r="E107" s="12"/>
      <c r="F107" s="36"/>
      <c r="G107" s="36"/>
      <c r="H107" s="36"/>
      <c r="I107" s="44"/>
      <c r="J107" s="41"/>
      <c r="K107" s="41"/>
      <c r="L107" s="47"/>
      <c r="M107" s="40"/>
    </row>
    <row r="108" spans="1:13" x14ac:dyDescent="0.35">
      <c r="A108" s="13" t="s">
        <v>13</v>
      </c>
      <c r="B108" s="13" t="s">
        <v>18</v>
      </c>
      <c r="C108" s="14" t="s">
        <v>122</v>
      </c>
      <c r="D108" s="11"/>
      <c r="E108" s="12"/>
      <c r="F108" s="36"/>
      <c r="G108" s="36"/>
      <c r="H108" s="36"/>
      <c r="I108" s="44"/>
      <c r="J108" s="41"/>
      <c r="K108" s="41"/>
      <c r="L108" s="47"/>
      <c r="M108" s="40"/>
    </row>
    <row r="109" spans="1:13" x14ac:dyDescent="0.35">
      <c r="A109" s="13" t="s">
        <v>13</v>
      </c>
      <c r="B109" s="13" t="s">
        <v>18</v>
      </c>
      <c r="C109" s="14" t="s">
        <v>123</v>
      </c>
      <c r="D109" s="11"/>
      <c r="E109" s="12"/>
      <c r="F109" s="36"/>
      <c r="G109" s="36"/>
      <c r="H109" s="36"/>
      <c r="I109" s="44"/>
      <c r="J109" s="41"/>
      <c r="K109" s="41"/>
      <c r="L109" s="47"/>
      <c r="M109" s="40"/>
    </row>
    <row r="110" spans="1:13" x14ac:dyDescent="0.35">
      <c r="A110" s="13" t="s">
        <v>13</v>
      </c>
      <c r="B110" s="13" t="s">
        <v>18</v>
      </c>
      <c r="C110" s="14" t="s">
        <v>124</v>
      </c>
      <c r="D110" s="11"/>
      <c r="E110" s="12"/>
      <c r="F110" s="36"/>
      <c r="G110" s="36"/>
      <c r="H110" s="36"/>
      <c r="I110" s="44"/>
      <c r="J110" s="41"/>
      <c r="K110" s="41"/>
      <c r="L110" s="47"/>
      <c r="M110" s="40"/>
    </row>
    <row r="111" spans="1:13" x14ac:dyDescent="0.35">
      <c r="A111" s="13" t="s">
        <v>13</v>
      </c>
      <c r="B111" s="13" t="s">
        <v>18</v>
      </c>
      <c r="C111" s="14" t="s">
        <v>125</v>
      </c>
      <c r="D111" s="11"/>
      <c r="E111" s="12"/>
      <c r="F111" s="36"/>
      <c r="G111" s="36"/>
      <c r="H111" s="36"/>
      <c r="I111" s="44"/>
      <c r="J111" s="41"/>
      <c r="K111" s="41"/>
      <c r="L111" s="47"/>
      <c r="M111" s="40"/>
    </row>
    <row r="112" spans="1:13" x14ac:dyDescent="0.35">
      <c r="A112" s="13" t="s">
        <v>13</v>
      </c>
      <c r="B112" s="13" t="s">
        <v>18</v>
      </c>
      <c r="C112" s="14" t="s">
        <v>126</v>
      </c>
      <c r="D112" s="11"/>
      <c r="E112" s="12"/>
      <c r="F112" s="36"/>
      <c r="G112" s="36"/>
      <c r="H112" s="36"/>
      <c r="I112" s="44"/>
      <c r="J112" s="41"/>
      <c r="K112" s="41"/>
      <c r="L112" s="47"/>
      <c r="M112" s="40"/>
    </row>
    <row r="113" spans="1:13" x14ac:dyDescent="0.35">
      <c r="A113" s="13" t="s">
        <v>13</v>
      </c>
      <c r="B113" s="13" t="s">
        <v>18</v>
      </c>
      <c r="C113" s="14" t="s">
        <v>127</v>
      </c>
      <c r="D113" s="11"/>
      <c r="E113" s="12"/>
      <c r="F113" s="36"/>
      <c r="G113" s="36"/>
      <c r="H113" s="36"/>
      <c r="I113" s="44"/>
      <c r="J113" s="41"/>
      <c r="K113" s="41"/>
      <c r="L113" s="47"/>
      <c r="M113" s="40"/>
    </row>
    <row r="114" spans="1:13" x14ac:dyDescent="0.35">
      <c r="A114" s="13" t="s">
        <v>13</v>
      </c>
      <c r="B114" s="13" t="s">
        <v>18</v>
      </c>
      <c r="C114" s="14" t="s">
        <v>128</v>
      </c>
      <c r="D114" s="11"/>
      <c r="E114" s="12"/>
      <c r="F114" s="36"/>
      <c r="G114" s="36"/>
      <c r="H114" s="36"/>
      <c r="I114" s="44"/>
      <c r="J114" s="41"/>
      <c r="K114" s="41"/>
      <c r="L114" s="47"/>
      <c r="M114" s="40"/>
    </row>
    <row r="115" spans="1:13" x14ac:dyDescent="0.35">
      <c r="A115" s="13" t="s">
        <v>13</v>
      </c>
      <c r="B115" s="13" t="s">
        <v>18</v>
      </c>
      <c r="C115" s="14" t="s">
        <v>129</v>
      </c>
      <c r="D115" s="11"/>
      <c r="E115" s="12"/>
      <c r="F115" s="36"/>
      <c r="G115" s="36"/>
      <c r="H115" s="36"/>
      <c r="I115" s="44"/>
      <c r="J115" s="41"/>
      <c r="K115" s="41"/>
      <c r="L115" s="47"/>
      <c r="M115" s="40"/>
    </row>
    <row r="116" spans="1:13" x14ac:dyDescent="0.35">
      <c r="A116" s="13" t="s">
        <v>13</v>
      </c>
      <c r="B116" s="13" t="s">
        <v>16</v>
      </c>
      <c r="C116" s="7" t="s">
        <v>130</v>
      </c>
      <c r="D116" s="11"/>
      <c r="E116" s="12"/>
      <c r="F116" s="36"/>
      <c r="G116" s="36"/>
      <c r="H116" s="36"/>
      <c r="I116" s="44"/>
      <c r="J116" s="41"/>
      <c r="K116" s="41"/>
      <c r="L116" s="47"/>
      <c r="M116" s="40"/>
    </row>
    <row r="117" spans="1:13" x14ac:dyDescent="0.35">
      <c r="A117" s="13" t="s">
        <v>13</v>
      </c>
      <c r="B117" s="13" t="s">
        <v>18</v>
      </c>
      <c r="C117" s="14" t="s">
        <v>131</v>
      </c>
      <c r="D117" s="11"/>
      <c r="E117" s="12"/>
      <c r="F117" s="36"/>
      <c r="G117" s="36"/>
      <c r="H117" s="36"/>
      <c r="I117" s="44"/>
      <c r="J117" s="41"/>
      <c r="K117" s="41"/>
      <c r="L117" s="47"/>
      <c r="M117" s="40"/>
    </row>
    <row r="118" spans="1:13" x14ac:dyDescent="0.35">
      <c r="A118" s="13" t="s">
        <v>13</v>
      </c>
      <c r="B118" s="13" t="s">
        <v>18</v>
      </c>
      <c r="C118" s="14" t="s">
        <v>132</v>
      </c>
      <c r="D118" s="11"/>
      <c r="E118" s="12"/>
      <c r="F118" s="36"/>
      <c r="G118" s="36"/>
      <c r="H118" s="36"/>
      <c r="I118" s="44"/>
      <c r="J118" s="41"/>
      <c r="K118" s="41"/>
      <c r="L118" s="47"/>
      <c r="M118" s="40"/>
    </row>
    <row r="119" spans="1:13" x14ac:dyDescent="0.35">
      <c r="A119" s="13" t="s">
        <v>13</v>
      </c>
      <c r="B119" s="13" t="s">
        <v>18</v>
      </c>
      <c r="C119" s="14" t="s">
        <v>133</v>
      </c>
      <c r="D119" s="11"/>
      <c r="E119" s="12"/>
      <c r="F119" s="36"/>
      <c r="G119" s="36"/>
      <c r="H119" s="36"/>
      <c r="I119" s="44"/>
      <c r="J119" s="41"/>
      <c r="K119" s="41"/>
      <c r="L119" s="47"/>
      <c r="M119" s="40"/>
    </row>
    <row r="120" spans="1:13" x14ac:dyDescent="0.35">
      <c r="A120" s="13" t="s">
        <v>13</v>
      </c>
      <c r="B120" s="13" t="s">
        <v>18</v>
      </c>
      <c r="C120" s="14" t="s">
        <v>134</v>
      </c>
      <c r="D120" s="11"/>
      <c r="E120" s="12"/>
      <c r="F120" s="36"/>
      <c r="G120" s="36"/>
      <c r="H120" s="36"/>
      <c r="I120" s="44"/>
      <c r="J120" s="41"/>
      <c r="K120" s="41"/>
      <c r="L120" s="47"/>
      <c r="M120" s="40"/>
    </row>
    <row r="121" spans="1:13" x14ac:dyDescent="0.35">
      <c r="A121" s="13" t="s">
        <v>13</v>
      </c>
      <c r="B121" s="13" t="s">
        <v>18</v>
      </c>
      <c r="C121" s="14" t="s">
        <v>135</v>
      </c>
      <c r="D121" s="11"/>
      <c r="E121" s="12"/>
      <c r="F121" s="36"/>
      <c r="G121" s="36"/>
      <c r="H121" s="36"/>
      <c r="I121" s="44"/>
      <c r="J121" s="41"/>
      <c r="K121" s="41"/>
      <c r="L121" s="47"/>
      <c r="M121" s="40"/>
    </row>
    <row r="122" spans="1:13" x14ac:dyDescent="0.35">
      <c r="A122" s="13" t="s">
        <v>13</v>
      </c>
      <c r="B122" s="13" t="s">
        <v>18</v>
      </c>
      <c r="C122" s="14" t="s">
        <v>136</v>
      </c>
      <c r="D122" s="11"/>
      <c r="E122" s="12"/>
      <c r="F122" s="36"/>
      <c r="G122" s="36"/>
      <c r="H122" s="36"/>
      <c r="I122" s="44"/>
      <c r="J122" s="41"/>
      <c r="K122" s="41"/>
      <c r="L122" s="47"/>
      <c r="M122" s="40"/>
    </row>
    <row r="123" spans="1:13" x14ac:dyDescent="0.35">
      <c r="A123" s="13" t="s">
        <v>13</v>
      </c>
      <c r="B123" s="13" t="s">
        <v>18</v>
      </c>
      <c r="C123" s="14" t="s">
        <v>137</v>
      </c>
      <c r="D123" s="11"/>
      <c r="E123" s="12"/>
      <c r="F123" s="36"/>
      <c r="G123" s="36"/>
      <c r="H123" s="36"/>
      <c r="I123" s="44"/>
      <c r="J123" s="41"/>
      <c r="K123" s="41"/>
      <c r="L123" s="47"/>
      <c r="M123" s="40"/>
    </row>
    <row r="124" spans="1:13" x14ac:dyDescent="0.35">
      <c r="A124" s="13" t="s">
        <v>13</v>
      </c>
      <c r="B124" s="13" t="s">
        <v>14</v>
      </c>
      <c r="C124" s="7" t="s">
        <v>138</v>
      </c>
      <c r="D124" s="11"/>
      <c r="E124" s="12"/>
      <c r="F124" s="36"/>
      <c r="G124" s="36"/>
      <c r="H124" s="36"/>
      <c r="I124" s="44"/>
      <c r="J124" s="41"/>
      <c r="K124" s="41"/>
      <c r="L124" s="47"/>
      <c r="M124" s="40"/>
    </row>
    <row r="125" spans="1:13" x14ac:dyDescent="0.35">
      <c r="A125" s="13" t="s">
        <v>13</v>
      </c>
      <c r="B125" s="13" t="s">
        <v>16</v>
      </c>
      <c r="C125" s="7" t="s">
        <v>139</v>
      </c>
      <c r="D125" s="11"/>
      <c r="E125" s="12"/>
      <c r="F125" s="36"/>
      <c r="G125" s="36"/>
      <c r="H125" s="36"/>
      <c r="I125" s="44"/>
      <c r="J125" s="41"/>
      <c r="K125" s="41"/>
      <c r="L125" s="47"/>
      <c r="M125" s="40"/>
    </row>
    <row r="126" spans="1:13" x14ac:dyDescent="0.35">
      <c r="A126" s="13" t="s">
        <v>13</v>
      </c>
      <c r="B126" s="13" t="s">
        <v>18</v>
      </c>
      <c r="C126" s="14" t="s">
        <v>140</v>
      </c>
      <c r="D126" s="11"/>
      <c r="E126" s="12"/>
      <c r="F126" s="36"/>
      <c r="G126" s="36"/>
      <c r="H126" s="36"/>
      <c r="I126" s="44"/>
      <c r="J126" s="41"/>
      <c r="K126" s="41"/>
      <c r="L126" s="47"/>
      <c r="M126" s="40"/>
    </row>
    <row r="127" spans="1:13" x14ac:dyDescent="0.35">
      <c r="A127" s="13" t="s">
        <v>13</v>
      </c>
      <c r="B127" s="13" t="s">
        <v>18</v>
      </c>
      <c r="C127" s="14" t="s">
        <v>141</v>
      </c>
      <c r="D127" s="11"/>
      <c r="E127" s="12"/>
      <c r="F127" s="36"/>
      <c r="G127" s="36"/>
      <c r="H127" s="36"/>
      <c r="I127" s="44"/>
      <c r="J127" s="41"/>
      <c r="K127" s="41"/>
      <c r="L127" s="47"/>
      <c r="M127" s="40"/>
    </row>
    <row r="128" spans="1:13" x14ac:dyDescent="0.35">
      <c r="A128" s="13" t="s">
        <v>13</v>
      </c>
      <c r="B128" s="13" t="s">
        <v>16</v>
      </c>
      <c r="C128" s="7" t="s">
        <v>142</v>
      </c>
      <c r="D128" s="11"/>
      <c r="E128" s="12"/>
      <c r="F128" s="36"/>
      <c r="G128" s="36"/>
      <c r="H128" s="36"/>
      <c r="I128" s="44"/>
      <c r="J128" s="41"/>
      <c r="K128" s="41"/>
      <c r="L128" s="47"/>
      <c r="M128" s="40"/>
    </row>
    <row r="129" spans="1:13" x14ac:dyDescent="0.35">
      <c r="A129" s="13" t="s">
        <v>13</v>
      </c>
      <c r="B129" s="13" t="s">
        <v>18</v>
      </c>
      <c r="C129" s="14" t="s">
        <v>143</v>
      </c>
      <c r="D129" s="11"/>
      <c r="E129" s="12"/>
      <c r="F129" s="36"/>
      <c r="G129" s="36"/>
      <c r="H129" s="36"/>
      <c r="I129" s="44"/>
      <c r="J129" s="41"/>
      <c r="K129" s="41"/>
      <c r="L129" s="47"/>
      <c r="M129" s="40"/>
    </row>
    <row r="130" spans="1:13" x14ac:dyDescent="0.35">
      <c r="A130" s="13" t="s">
        <v>13</v>
      </c>
      <c r="B130" s="13" t="s">
        <v>18</v>
      </c>
      <c r="C130" s="14" t="s">
        <v>144</v>
      </c>
      <c r="D130" s="11"/>
      <c r="E130" s="12"/>
      <c r="F130" s="36"/>
      <c r="G130" s="36"/>
      <c r="H130" s="36"/>
      <c r="I130" s="44"/>
      <c r="J130" s="41"/>
      <c r="K130" s="41"/>
      <c r="L130" s="47"/>
      <c r="M130" s="40"/>
    </row>
    <row r="131" spans="1:13" x14ac:dyDescent="0.35">
      <c r="A131" s="13" t="s">
        <v>13</v>
      </c>
      <c r="B131" s="13" t="s">
        <v>16</v>
      </c>
      <c r="C131" s="7" t="s">
        <v>145</v>
      </c>
      <c r="D131" s="11"/>
      <c r="E131" s="12"/>
      <c r="F131" s="36"/>
      <c r="G131" s="36"/>
      <c r="H131" s="36"/>
      <c r="I131" s="44"/>
      <c r="J131" s="41"/>
      <c r="K131" s="41"/>
      <c r="L131" s="47"/>
      <c r="M131" s="40"/>
    </row>
    <row r="132" spans="1:13" x14ac:dyDescent="0.35">
      <c r="A132" s="13" t="s">
        <v>13</v>
      </c>
      <c r="B132" s="13" t="s">
        <v>18</v>
      </c>
      <c r="C132" s="14" t="s">
        <v>146</v>
      </c>
      <c r="D132" s="11"/>
      <c r="E132" s="12"/>
      <c r="F132" s="36"/>
      <c r="G132" s="36"/>
      <c r="H132" s="36"/>
      <c r="I132" s="44"/>
      <c r="J132" s="41"/>
      <c r="K132" s="41"/>
      <c r="L132" s="47"/>
      <c r="M132" s="40"/>
    </row>
    <row r="133" spans="1:13" x14ac:dyDescent="0.35">
      <c r="A133" s="13" t="s">
        <v>13</v>
      </c>
      <c r="B133" s="13" t="s">
        <v>18</v>
      </c>
      <c r="C133" s="14" t="s">
        <v>147</v>
      </c>
      <c r="D133" s="11"/>
      <c r="E133" s="12"/>
      <c r="F133" s="36"/>
      <c r="G133" s="36"/>
      <c r="H133" s="36"/>
      <c r="I133" s="44"/>
      <c r="J133" s="41"/>
      <c r="K133" s="41"/>
      <c r="L133" s="47"/>
      <c r="M133" s="40"/>
    </row>
    <row r="134" spans="1:13" x14ac:dyDescent="0.35">
      <c r="A134" s="13" t="s">
        <v>13</v>
      </c>
      <c r="B134" s="13" t="s">
        <v>18</v>
      </c>
      <c r="C134" s="14" t="s">
        <v>148</v>
      </c>
      <c r="D134" s="11"/>
      <c r="E134" s="12"/>
      <c r="F134" s="36"/>
      <c r="G134" s="36"/>
      <c r="H134" s="36"/>
      <c r="I134" s="44"/>
      <c r="J134" s="41"/>
      <c r="K134" s="41"/>
      <c r="L134" s="47"/>
      <c r="M134" s="40"/>
    </row>
    <row r="135" spans="1:13" x14ac:dyDescent="0.35">
      <c r="A135" s="13" t="s">
        <v>13</v>
      </c>
      <c r="B135" s="13" t="s">
        <v>16</v>
      </c>
      <c r="C135" s="7" t="s">
        <v>149</v>
      </c>
      <c r="D135" s="11"/>
      <c r="E135" s="12"/>
      <c r="F135" s="36"/>
      <c r="G135" s="36"/>
      <c r="H135" s="36"/>
      <c r="I135" s="44"/>
      <c r="J135" s="41"/>
      <c r="K135" s="41"/>
      <c r="L135" s="47"/>
      <c r="M135" s="40"/>
    </row>
    <row r="136" spans="1:13" x14ac:dyDescent="0.35">
      <c r="A136" s="13" t="s">
        <v>13</v>
      </c>
      <c r="B136" s="13" t="s">
        <v>18</v>
      </c>
      <c r="C136" s="14" t="s">
        <v>150</v>
      </c>
      <c r="D136" s="11"/>
      <c r="E136" s="12"/>
      <c r="F136" s="36"/>
      <c r="G136" s="36"/>
      <c r="H136" s="36"/>
      <c r="I136" s="44"/>
      <c r="J136" s="41"/>
      <c r="K136" s="41"/>
      <c r="L136" s="47"/>
      <c r="M136" s="40"/>
    </row>
    <row r="137" spans="1:13" x14ac:dyDescent="0.35">
      <c r="A137" s="13" t="s">
        <v>13</v>
      </c>
      <c r="B137" s="13" t="s">
        <v>18</v>
      </c>
      <c r="C137" s="14" t="s">
        <v>151</v>
      </c>
      <c r="D137" s="11"/>
      <c r="E137" s="12"/>
      <c r="F137" s="36"/>
      <c r="G137" s="36"/>
      <c r="H137" s="36"/>
      <c r="I137" s="44"/>
      <c r="J137" s="41"/>
      <c r="K137" s="41"/>
      <c r="L137" s="47"/>
      <c r="M137" s="40"/>
    </row>
    <row r="138" spans="1:13" x14ac:dyDescent="0.35">
      <c r="A138" s="13" t="s">
        <v>13</v>
      </c>
      <c r="B138" s="13" t="s">
        <v>18</v>
      </c>
      <c r="C138" s="14" t="s">
        <v>152</v>
      </c>
      <c r="D138" s="11"/>
      <c r="E138" s="12"/>
      <c r="F138" s="36"/>
      <c r="G138" s="36"/>
      <c r="H138" s="36"/>
      <c r="I138" s="44"/>
      <c r="J138" s="41"/>
      <c r="K138" s="41"/>
      <c r="L138" s="47"/>
      <c r="M138" s="40"/>
    </row>
    <row r="139" spans="1:13" x14ac:dyDescent="0.35">
      <c r="A139" s="13" t="s">
        <v>13</v>
      </c>
      <c r="B139" s="13" t="s">
        <v>18</v>
      </c>
      <c r="C139" s="14" t="s">
        <v>153</v>
      </c>
      <c r="D139" s="11"/>
      <c r="E139" s="12"/>
      <c r="F139" s="36"/>
      <c r="G139" s="36"/>
      <c r="H139" s="36"/>
      <c r="I139" s="44"/>
      <c r="J139" s="41"/>
      <c r="K139" s="41"/>
      <c r="L139" s="47"/>
      <c r="M139" s="40"/>
    </row>
    <row r="140" spans="1:13" x14ac:dyDescent="0.35">
      <c r="A140" s="13" t="s">
        <v>13</v>
      </c>
      <c r="B140" s="13" t="s">
        <v>16</v>
      </c>
      <c r="C140" s="7" t="s">
        <v>154</v>
      </c>
      <c r="D140" s="11"/>
      <c r="E140" s="12"/>
      <c r="F140" s="36"/>
      <c r="G140" s="36"/>
      <c r="H140" s="36"/>
      <c r="I140" s="44"/>
      <c r="J140" s="41"/>
      <c r="K140" s="41"/>
      <c r="L140" s="47"/>
      <c r="M140" s="40"/>
    </row>
    <row r="141" spans="1:13" x14ac:dyDescent="0.35">
      <c r="A141" s="13" t="s">
        <v>13</v>
      </c>
      <c r="B141" s="13" t="s">
        <v>18</v>
      </c>
      <c r="C141" s="14" t="s">
        <v>155</v>
      </c>
      <c r="D141" s="11"/>
      <c r="E141" s="12"/>
      <c r="F141" s="36"/>
      <c r="G141" s="36"/>
      <c r="H141" s="36"/>
      <c r="I141" s="44"/>
      <c r="J141" s="41"/>
      <c r="K141" s="41"/>
      <c r="L141" s="47"/>
      <c r="M141" s="40"/>
    </row>
    <row r="142" spans="1:13" x14ac:dyDescent="0.35">
      <c r="A142" s="13" t="s">
        <v>13</v>
      </c>
      <c r="B142" s="13" t="s">
        <v>18</v>
      </c>
      <c r="C142" s="14" t="s">
        <v>156</v>
      </c>
      <c r="D142" s="29"/>
      <c r="E142" s="30"/>
      <c r="F142" s="36"/>
      <c r="G142" s="36"/>
      <c r="H142" s="36"/>
      <c r="I142" s="44"/>
      <c r="J142" s="41"/>
      <c r="K142" s="41"/>
      <c r="L142" s="47"/>
      <c r="M142" s="40"/>
    </row>
    <row r="143" spans="1:13" x14ac:dyDescent="0.35">
      <c r="A143" s="1"/>
      <c r="B143" s="1"/>
      <c r="C143" s="2"/>
      <c r="D143" s="11"/>
      <c r="E143" s="12"/>
      <c r="F143" s="36"/>
      <c r="G143" s="36"/>
      <c r="H143" s="36"/>
      <c r="I143" s="44"/>
      <c r="J143" s="41"/>
      <c r="K143" s="41"/>
      <c r="L143" s="47"/>
      <c r="M143" s="40"/>
    </row>
    <row r="144" spans="1:13" x14ac:dyDescent="0.35">
      <c r="A144" s="13" t="s">
        <v>13</v>
      </c>
      <c r="B144" s="13" t="s">
        <v>14</v>
      </c>
      <c r="C144" s="7" t="s">
        <v>157</v>
      </c>
      <c r="D144" s="8"/>
      <c r="E144" s="9"/>
      <c r="F144" s="36"/>
      <c r="G144" s="36"/>
      <c r="H144" s="36"/>
      <c r="I144" s="44"/>
      <c r="J144" s="41"/>
      <c r="K144" s="41"/>
      <c r="L144" s="47"/>
      <c r="M144" s="40"/>
    </row>
    <row r="145" spans="1:13" x14ac:dyDescent="0.35">
      <c r="A145" s="13" t="s">
        <v>13</v>
      </c>
      <c r="B145" s="13" t="s">
        <v>16</v>
      </c>
      <c r="C145" s="7" t="s">
        <v>157</v>
      </c>
      <c r="D145" s="11"/>
      <c r="E145" s="12"/>
      <c r="F145" s="36"/>
      <c r="G145" s="36"/>
      <c r="H145" s="36"/>
      <c r="I145" s="44"/>
      <c r="J145" s="41"/>
      <c r="K145" s="41"/>
      <c r="L145" s="47"/>
      <c r="M145" s="40"/>
    </row>
    <row r="146" spans="1:13" x14ac:dyDescent="0.35">
      <c r="A146" s="13" t="s">
        <v>13</v>
      </c>
      <c r="B146" s="13" t="s">
        <v>18</v>
      </c>
      <c r="C146" s="14" t="s">
        <v>157</v>
      </c>
      <c r="D146" s="11"/>
      <c r="E146" s="12"/>
      <c r="F146" s="36"/>
      <c r="G146" s="36"/>
      <c r="H146" s="36"/>
      <c r="I146" s="44"/>
      <c r="J146" s="41"/>
      <c r="K146" s="41"/>
      <c r="L146" s="47"/>
      <c r="M146" s="40"/>
    </row>
    <row r="147" spans="1:13" x14ac:dyDescent="0.35">
      <c r="A147" s="13" t="s">
        <v>13</v>
      </c>
      <c r="B147" s="13" t="s">
        <v>14</v>
      </c>
      <c r="C147" s="7" t="s">
        <v>158</v>
      </c>
      <c r="D147" s="11"/>
      <c r="E147" s="12"/>
      <c r="F147" s="36"/>
      <c r="G147" s="36"/>
      <c r="H147" s="36"/>
      <c r="I147" s="44"/>
      <c r="J147" s="41"/>
      <c r="K147" s="41"/>
      <c r="L147" s="47"/>
      <c r="M147" s="40"/>
    </row>
    <row r="148" spans="1:13" x14ac:dyDescent="0.35">
      <c r="A148" s="13" t="s">
        <v>13</v>
      </c>
      <c r="B148" s="13" t="s">
        <v>16</v>
      </c>
      <c r="C148" s="7" t="s">
        <v>158</v>
      </c>
      <c r="D148" s="11"/>
      <c r="E148" s="12"/>
      <c r="F148" s="36"/>
      <c r="G148" s="36"/>
      <c r="H148" s="36"/>
      <c r="I148" s="44"/>
      <c r="J148" s="41"/>
      <c r="K148" s="41"/>
      <c r="L148" s="47"/>
      <c r="M148" s="40"/>
    </row>
    <row r="149" spans="1:13" x14ac:dyDescent="0.35">
      <c r="A149" s="13" t="s">
        <v>13</v>
      </c>
      <c r="B149" s="13" t="s">
        <v>18</v>
      </c>
      <c r="C149" s="14" t="s">
        <v>158</v>
      </c>
      <c r="D149" s="11"/>
      <c r="E149" s="12"/>
      <c r="F149" s="36"/>
      <c r="G149" s="36"/>
      <c r="H149" s="36"/>
      <c r="I149" s="44"/>
      <c r="J149" s="41"/>
      <c r="K149" s="41"/>
      <c r="L149" s="47"/>
      <c r="M149" s="40"/>
    </row>
    <row r="150" spans="1:13" s="25" customFormat="1" x14ac:dyDescent="0.35">
      <c r="A150" s="21" t="s">
        <v>13</v>
      </c>
      <c r="B150" s="21" t="s">
        <v>14</v>
      </c>
      <c r="C150" s="23" t="s">
        <v>159</v>
      </c>
      <c r="D150" s="24">
        <f>+D151+D157</f>
        <v>7145000</v>
      </c>
      <c r="E150" s="28">
        <f>+E151+E157</f>
        <v>7245934.6200000001</v>
      </c>
      <c r="F150" s="38">
        <f t="shared" ref="F150:M150" si="5">+F151+F157</f>
        <v>0</v>
      </c>
      <c r="G150" s="38">
        <f t="shared" si="5"/>
        <v>0</v>
      </c>
      <c r="H150" s="38">
        <f t="shared" si="5"/>
        <v>0</v>
      </c>
      <c r="I150" s="45">
        <f t="shared" si="5"/>
        <v>0</v>
      </c>
      <c r="J150" s="45">
        <f t="shared" si="5"/>
        <v>0</v>
      </c>
      <c r="K150" s="45">
        <f t="shared" si="5"/>
        <v>0</v>
      </c>
      <c r="L150" s="45">
        <f t="shared" si="5"/>
        <v>0</v>
      </c>
      <c r="M150" s="38">
        <f t="shared" si="5"/>
        <v>0</v>
      </c>
    </row>
    <row r="151" spans="1:13" s="25" customFormat="1" x14ac:dyDescent="0.35">
      <c r="A151" s="21" t="s">
        <v>13</v>
      </c>
      <c r="B151" s="21" t="s">
        <v>16</v>
      </c>
      <c r="C151" s="23" t="s">
        <v>160</v>
      </c>
      <c r="D151" s="24">
        <f>D152+D153+D154+D155+D156</f>
        <v>7110000</v>
      </c>
      <c r="E151" s="28">
        <f>E152+E153+E154+E155+E156</f>
        <v>7165226.8700000001</v>
      </c>
      <c r="F151" s="38">
        <f t="shared" ref="F151:M151" si="6">F152+F153+F154+F155+F156</f>
        <v>0</v>
      </c>
      <c r="G151" s="38">
        <f t="shared" si="6"/>
        <v>0</v>
      </c>
      <c r="H151" s="38">
        <f t="shared" si="6"/>
        <v>0</v>
      </c>
      <c r="I151" s="45">
        <f t="shared" si="6"/>
        <v>0</v>
      </c>
      <c r="J151" s="45">
        <f t="shared" si="6"/>
        <v>0</v>
      </c>
      <c r="K151" s="45">
        <f t="shared" si="6"/>
        <v>0</v>
      </c>
      <c r="L151" s="45">
        <f t="shared" si="6"/>
        <v>0</v>
      </c>
      <c r="M151" s="38">
        <f t="shared" si="6"/>
        <v>0</v>
      </c>
    </row>
    <row r="152" spans="1:13" s="25" customFormat="1" x14ac:dyDescent="0.35">
      <c r="A152" s="21" t="s">
        <v>13</v>
      </c>
      <c r="B152" s="21" t="s">
        <v>18</v>
      </c>
      <c r="C152" s="31" t="s">
        <v>161</v>
      </c>
      <c r="D152" s="27">
        <v>900000</v>
      </c>
      <c r="E152" s="26">
        <v>900046.72</v>
      </c>
      <c r="F152" s="40"/>
      <c r="G152" s="40"/>
      <c r="H152" s="40"/>
      <c r="I152" s="47"/>
      <c r="J152" s="41"/>
      <c r="K152" s="41"/>
      <c r="L152" s="47"/>
      <c r="M152" s="40"/>
    </row>
    <row r="153" spans="1:13" s="25" customFormat="1" x14ac:dyDescent="0.35">
      <c r="A153" s="21" t="s">
        <v>13</v>
      </c>
      <c r="B153" s="21" t="s">
        <v>18</v>
      </c>
      <c r="C153" s="31" t="s">
        <v>162</v>
      </c>
      <c r="D153" s="27">
        <v>5420000</v>
      </c>
      <c r="E153" s="26">
        <v>5474301.9299999997</v>
      </c>
      <c r="F153" s="40"/>
      <c r="G153" s="40"/>
      <c r="H153" s="40"/>
      <c r="I153" s="47"/>
      <c r="J153" s="41"/>
      <c r="K153" s="41"/>
      <c r="L153" s="47"/>
      <c r="M153" s="40"/>
    </row>
    <row r="154" spans="1:13" s="25" customFormat="1" x14ac:dyDescent="0.35">
      <c r="A154" s="21" t="s">
        <v>13</v>
      </c>
      <c r="B154" s="21" t="s">
        <v>18</v>
      </c>
      <c r="C154" s="31" t="s">
        <v>163</v>
      </c>
      <c r="D154" s="27">
        <v>425000</v>
      </c>
      <c r="E154" s="26">
        <v>425137.28</v>
      </c>
      <c r="F154" s="40"/>
      <c r="G154" s="40"/>
      <c r="H154" s="40"/>
      <c r="I154" s="47"/>
      <c r="J154" s="41"/>
      <c r="K154" s="41"/>
      <c r="L154" s="47"/>
      <c r="M154" s="40"/>
    </row>
    <row r="155" spans="1:13" s="25" customFormat="1" x14ac:dyDescent="0.35">
      <c r="A155" s="21" t="s">
        <v>13</v>
      </c>
      <c r="B155" s="21" t="s">
        <v>18</v>
      </c>
      <c r="C155" s="31" t="s">
        <v>164</v>
      </c>
      <c r="D155" s="27"/>
      <c r="E155" s="26"/>
      <c r="F155" s="40"/>
      <c r="G155" s="40"/>
      <c r="H155" s="40"/>
      <c r="I155" s="47"/>
      <c r="J155" s="41"/>
      <c r="K155" s="41"/>
      <c r="L155" s="47"/>
      <c r="M155" s="40"/>
    </row>
    <row r="156" spans="1:13" s="25" customFormat="1" x14ac:dyDescent="0.35">
      <c r="A156" s="21" t="s">
        <v>13</v>
      </c>
      <c r="B156" s="21" t="s">
        <v>18</v>
      </c>
      <c r="C156" s="31" t="s">
        <v>165</v>
      </c>
      <c r="D156" s="27">
        <v>365000</v>
      </c>
      <c r="E156" s="26">
        <v>365740.94</v>
      </c>
      <c r="F156" s="40"/>
      <c r="G156" s="40"/>
      <c r="H156" s="40"/>
      <c r="I156" s="47"/>
      <c r="J156" s="41"/>
      <c r="K156" s="41"/>
      <c r="L156" s="47"/>
      <c r="M156" s="40"/>
    </row>
    <row r="157" spans="1:13" s="25" customFormat="1" x14ac:dyDescent="0.35">
      <c r="A157" s="21" t="s">
        <v>13</v>
      </c>
      <c r="B157" s="21" t="s">
        <v>16</v>
      </c>
      <c r="C157" s="23" t="s">
        <v>166</v>
      </c>
      <c r="D157" s="24">
        <f>D158+D159+D160+D161+D162+D163</f>
        <v>35000</v>
      </c>
      <c r="E157" s="28">
        <f>E158+E159+E160+E161+E162+E163</f>
        <v>80707.75</v>
      </c>
      <c r="F157" s="38">
        <f t="shared" ref="F157:M157" si="7">F158+F159+F160+F161+F162+F163</f>
        <v>0</v>
      </c>
      <c r="G157" s="38">
        <f t="shared" si="7"/>
        <v>0</v>
      </c>
      <c r="H157" s="38">
        <f t="shared" si="7"/>
        <v>0</v>
      </c>
      <c r="I157" s="45">
        <f t="shared" si="7"/>
        <v>0</v>
      </c>
      <c r="J157" s="45">
        <f t="shared" si="7"/>
        <v>0</v>
      </c>
      <c r="K157" s="45">
        <f t="shared" si="7"/>
        <v>0</v>
      </c>
      <c r="L157" s="45">
        <f t="shared" si="7"/>
        <v>0</v>
      </c>
      <c r="M157" s="38">
        <f t="shared" si="7"/>
        <v>0</v>
      </c>
    </row>
    <row r="158" spans="1:13" s="25" customFormat="1" x14ac:dyDescent="0.35">
      <c r="A158" s="21" t="s">
        <v>13</v>
      </c>
      <c r="B158" s="21" t="s">
        <v>18</v>
      </c>
      <c r="C158" s="31" t="s">
        <v>167</v>
      </c>
      <c r="D158" s="27"/>
      <c r="E158" s="26"/>
      <c r="F158" s="40"/>
      <c r="G158" s="40"/>
      <c r="H158" s="40"/>
      <c r="I158" s="47"/>
      <c r="J158" s="41"/>
      <c r="K158" s="41"/>
      <c r="L158" s="47"/>
      <c r="M158" s="40"/>
    </row>
    <row r="159" spans="1:13" s="25" customFormat="1" x14ac:dyDescent="0.35">
      <c r="A159" s="21" t="s">
        <v>13</v>
      </c>
      <c r="B159" s="21" t="s">
        <v>18</v>
      </c>
      <c r="C159" s="31" t="s">
        <v>168</v>
      </c>
      <c r="D159" s="27"/>
      <c r="E159" s="26"/>
      <c r="F159" s="40"/>
      <c r="G159" s="40"/>
      <c r="H159" s="40"/>
      <c r="I159" s="47"/>
      <c r="J159" s="41"/>
      <c r="K159" s="41"/>
      <c r="L159" s="47"/>
      <c r="M159" s="40"/>
    </row>
    <row r="160" spans="1:13" s="25" customFormat="1" x14ac:dyDescent="0.35">
      <c r="A160" s="21" t="s">
        <v>13</v>
      </c>
      <c r="B160" s="21" t="s">
        <v>18</v>
      </c>
      <c r="C160" s="31" t="s">
        <v>169</v>
      </c>
      <c r="D160" s="27"/>
      <c r="E160" s="26"/>
      <c r="F160" s="40"/>
      <c r="G160" s="40"/>
      <c r="H160" s="40"/>
      <c r="I160" s="47"/>
      <c r="J160" s="41"/>
      <c r="K160" s="41"/>
      <c r="L160" s="47"/>
      <c r="M160" s="40"/>
    </row>
    <row r="161" spans="1:13" s="25" customFormat="1" x14ac:dyDescent="0.35">
      <c r="A161" s="21" t="s">
        <v>13</v>
      </c>
      <c r="B161" s="21" t="s">
        <v>18</v>
      </c>
      <c r="C161" s="31" t="s">
        <v>170</v>
      </c>
      <c r="D161" s="27">
        <v>35000</v>
      </c>
      <c r="E161" s="26">
        <v>76469.75</v>
      </c>
      <c r="F161" s="40"/>
      <c r="G161" s="40"/>
      <c r="H161" s="40"/>
      <c r="I161" s="47"/>
      <c r="J161" s="41"/>
      <c r="K161" s="41"/>
      <c r="L161" s="47"/>
      <c r="M161" s="40"/>
    </row>
    <row r="162" spans="1:13" s="25" customFormat="1" x14ac:dyDescent="0.35">
      <c r="A162" s="21" t="s">
        <v>13</v>
      </c>
      <c r="B162" s="21" t="s">
        <v>18</v>
      </c>
      <c r="C162" s="31" t="s">
        <v>171</v>
      </c>
      <c r="D162" s="27"/>
      <c r="E162" s="26"/>
      <c r="F162" s="40"/>
      <c r="G162" s="40"/>
      <c r="H162" s="40"/>
      <c r="I162" s="47"/>
      <c r="J162" s="41"/>
      <c r="K162" s="41"/>
      <c r="L162" s="47"/>
      <c r="M162" s="40"/>
    </row>
    <row r="163" spans="1:13" s="25" customFormat="1" x14ac:dyDescent="0.35">
      <c r="A163" s="21" t="s">
        <v>13</v>
      </c>
      <c r="B163" s="21" t="s">
        <v>18</v>
      </c>
      <c r="C163" s="31" t="s">
        <v>172</v>
      </c>
      <c r="D163" s="27">
        <v>0</v>
      </c>
      <c r="E163" s="26">
        <v>4238</v>
      </c>
      <c r="F163" s="40"/>
      <c r="G163" s="40"/>
      <c r="H163" s="40"/>
      <c r="I163" s="47"/>
      <c r="J163" s="41"/>
      <c r="K163" s="41"/>
      <c r="L163" s="47"/>
      <c r="M163" s="40"/>
    </row>
    <row r="164" spans="1:13" s="25" customFormat="1" ht="25.5" customHeight="1" x14ac:dyDescent="0.35">
      <c r="A164" s="21"/>
      <c r="B164" s="21"/>
      <c r="C164" s="31"/>
      <c r="D164" s="27"/>
      <c r="E164" s="26"/>
      <c r="F164" s="40"/>
      <c r="G164" s="40"/>
      <c r="H164" s="40"/>
      <c r="I164" s="47"/>
      <c r="J164" s="41"/>
      <c r="K164" s="41"/>
      <c r="L164" s="47"/>
      <c r="M164" s="40"/>
    </row>
    <row r="165" spans="1:13" s="25" customFormat="1" x14ac:dyDescent="0.35">
      <c r="A165" s="21" t="s">
        <v>173</v>
      </c>
      <c r="B165" s="21" t="s">
        <v>14</v>
      </c>
      <c r="C165" s="23" t="s">
        <v>174</v>
      </c>
      <c r="D165" s="24">
        <f>D166+D169+D171+D174+D186+D197+D202</f>
        <v>289607386.50000006</v>
      </c>
      <c r="E165" s="24">
        <f>E166+E169+E171+E174+E186+E197+E202</f>
        <v>334119624.38000005</v>
      </c>
      <c r="F165" s="38">
        <f t="shared" ref="F165:M165" si="8">F166+F169+F171+F174+F186+F197+F202</f>
        <v>1467595.93</v>
      </c>
      <c r="G165" s="38">
        <f t="shared" si="8"/>
        <v>344232.48</v>
      </c>
      <c r="H165" s="38">
        <f t="shared" si="8"/>
        <v>1467595.93</v>
      </c>
      <c r="I165" s="45">
        <f t="shared" si="8"/>
        <v>0</v>
      </c>
      <c r="J165" s="45">
        <f t="shared" si="8"/>
        <v>9080758.2200000007</v>
      </c>
      <c r="K165" s="45">
        <f t="shared" si="8"/>
        <v>703749.32</v>
      </c>
      <c r="L165" s="45">
        <f t="shared" si="8"/>
        <v>7399845.4000000004</v>
      </c>
      <c r="M165" s="38">
        <f t="shared" si="8"/>
        <v>562999.46</v>
      </c>
    </row>
    <row r="166" spans="1:13" s="25" customFormat="1" x14ac:dyDescent="0.35">
      <c r="A166" s="21" t="s">
        <v>173</v>
      </c>
      <c r="B166" s="21" t="s">
        <v>16</v>
      </c>
      <c r="C166" s="23" t="s">
        <v>175</v>
      </c>
      <c r="D166" s="24">
        <f>+D167+D168</f>
        <v>19021205.240000002</v>
      </c>
      <c r="E166" s="28">
        <f>E167+E168</f>
        <v>19216267.899999999</v>
      </c>
      <c r="F166" s="38">
        <f>F167+F168</f>
        <v>0</v>
      </c>
      <c r="G166" s="38">
        <f>G167+G168</f>
        <v>0</v>
      </c>
      <c r="H166" s="38">
        <f>H167+H168</f>
        <v>0</v>
      </c>
      <c r="I166" s="45">
        <f>I167+I168</f>
        <v>0</v>
      </c>
      <c r="J166" s="45">
        <f t="shared" ref="J166:M166" si="9">J167+J168</f>
        <v>402588.05000000005</v>
      </c>
      <c r="K166" s="45">
        <f t="shared" si="9"/>
        <v>0</v>
      </c>
      <c r="L166" s="45">
        <f t="shared" si="9"/>
        <v>378801.50000000006</v>
      </c>
      <c r="M166" s="38">
        <f t="shared" si="9"/>
        <v>0</v>
      </c>
    </row>
    <row r="167" spans="1:13" s="25" customFormat="1" x14ac:dyDescent="0.35">
      <c r="A167" s="21" t="s">
        <v>173</v>
      </c>
      <c r="B167" s="21" t="s">
        <v>18</v>
      </c>
      <c r="C167" s="31" t="s">
        <v>176</v>
      </c>
      <c r="D167" s="27">
        <v>14954747.960000001</v>
      </c>
      <c r="E167" s="26">
        <v>15149810.619999999</v>
      </c>
      <c r="F167" s="40"/>
      <c r="G167" s="40"/>
      <c r="H167" s="40"/>
      <c r="I167" s="47"/>
      <c r="J167" s="41">
        <f>38734+192223.8+97705.85+28632.58</f>
        <v>357296.23000000004</v>
      </c>
      <c r="K167" s="41"/>
      <c r="L167" s="47">
        <f>19367+192223.8+97705.85+28632.58</f>
        <v>337929.23000000004</v>
      </c>
      <c r="M167" s="40"/>
    </row>
    <row r="168" spans="1:13" s="25" customFormat="1" x14ac:dyDescent="0.35">
      <c r="A168" s="21" t="s">
        <v>173</v>
      </c>
      <c r="B168" s="21" t="s">
        <v>18</v>
      </c>
      <c r="C168" s="31" t="s">
        <v>177</v>
      </c>
      <c r="D168" s="27">
        <v>4066457.28</v>
      </c>
      <c r="E168" s="26">
        <v>4066457.28</v>
      </c>
      <c r="F168" s="41"/>
      <c r="G168" s="40"/>
      <c r="H168" s="40"/>
      <c r="I168" s="47"/>
      <c r="J168" s="41">
        <f>32814.2+8839.1+3638.52</f>
        <v>45291.819999999992</v>
      </c>
      <c r="K168" s="41"/>
      <c r="L168" s="47">
        <f>32814.2+4419.55+3638.52</f>
        <v>40872.269999999997</v>
      </c>
      <c r="M168" s="40"/>
    </row>
    <row r="169" spans="1:13" s="25" customFormat="1" x14ac:dyDescent="0.35">
      <c r="A169" s="21" t="s">
        <v>173</v>
      </c>
      <c r="B169" s="21" t="s">
        <v>16</v>
      </c>
      <c r="C169" s="23" t="s">
        <v>178</v>
      </c>
      <c r="D169" s="24">
        <f>+D170</f>
        <v>1442214.77</v>
      </c>
      <c r="E169" s="28">
        <f>+E170</f>
        <v>1488716.35</v>
      </c>
      <c r="F169" s="38">
        <f t="shared" ref="F169:M169" si="10">+F170</f>
        <v>0</v>
      </c>
      <c r="G169" s="38">
        <f t="shared" si="10"/>
        <v>0</v>
      </c>
      <c r="H169" s="38">
        <f t="shared" si="10"/>
        <v>0</v>
      </c>
      <c r="I169" s="45">
        <f t="shared" si="10"/>
        <v>0</v>
      </c>
      <c r="J169" s="45">
        <f t="shared" si="10"/>
        <v>14072.35</v>
      </c>
      <c r="K169" s="45">
        <f t="shared" si="10"/>
        <v>0</v>
      </c>
      <c r="L169" s="45">
        <f t="shared" si="10"/>
        <v>14072.35</v>
      </c>
      <c r="M169" s="38">
        <f t="shared" si="10"/>
        <v>0</v>
      </c>
    </row>
    <row r="170" spans="1:13" s="25" customFormat="1" x14ac:dyDescent="0.35">
      <c r="A170" s="21" t="s">
        <v>173</v>
      </c>
      <c r="B170" s="21" t="s">
        <v>18</v>
      </c>
      <c r="C170" s="31" t="s">
        <v>179</v>
      </c>
      <c r="D170" s="32">
        <v>1442214.77</v>
      </c>
      <c r="E170" s="26">
        <v>1488716.35</v>
      </c>
      <c r="F170" s="40"/>
      <c r="G170" s="40"/>
      <c r="H170" s="40"/>
      <c r="I170" s="47"/>
      <c r="J170" s="41">
        <v>14072.35</v>
      </c>
      <c r="K170" s="41"/>
      <c r="L170" s="47">
        <v>14072.35</v>
      </c>
      <c r="M170" s="40"/>
    </row>
    <row r="171" spans="1:13" s="25" customFormat="1" x14ac:dyDescent="0.35">
      <c r="A171" s="21" t="s">
        <v>173</v>
      </c>
      <c r="B171" s="21" t="s">
        <v>16</v>
      </c>
      <c r="C171" s="23" t="s">
        <v>180</v>
      </c>
      <c r="D171" s="24">
        <f>+D172+D173</f>
        <v>11270059.299999999</v>
      </c>
      <c r="E171" s="28">
        <f>+E172+E173</f>
        <v>18430479.029999997</v>
      </c>
      <c r="F171" s="38">
        <f t="shared" ref="F171:M171" si="11">+F172+F173</f>
        <v>1123363.45</v>
      </c>
      <c r="G171" s="38">
        <f t="shared" si="11"/>
        <v>0</v>
      </c>
      <c r="H171" s="38">
        <f t="shared" si="11"/>
        <v>1123363.45</v>
      </c>
      <c r="I171" s="45">
        <f t="shared" si="11"/>
        <v>0</v>
      </c>
      <c r="J171" s="45">
        <f t="shared" si="11"/>
        <v>204630.49</v>
      </c>
      <c r="K171" s="45">
        <f t="shared" si="11"/>
        <v>0</v>
      </c>
      <c r="L171" s="45">
        <f t="shared" si="11"/>
        <v>204630.49</v>
      </c>
      <c r="M171" s="38">
        <f t="shared" si="11"/>
        <v>0</v>
      </c>
    </row>
    <row r="172" spans="1:13" s="25" customFormat="1" x14ac:dyDescent="0.35">
      <c r="A172" s="21" t="s">
        <v>173</v>
      </c>
      <c r="B172" s="21" t="s">
        <v>18</v>
      </c>
      <c r="C172" s="31" t="s">
        <v>181</v>
      </c>
      <c r="D172" s="27">
        <v>494658.61</v>
      </c>
      <c r="E172" s="26">
        <v>568336.69999999995</v>
      </c>
      <c r="F172" s="40"/>
      <c r="G172" s="40"/>
      <c r="H172" s="40"/>
      <c r="I172" s="47"/>
      <c r="J172" s="41">
        <f>12000+3000+750+1000+1000</f>
        <v>17750</v>
      </c>
      <c r="K172" s="41"/>
      <c r="L172" s="47">
        <f>12000+3000+750+1000+1000</f>
        <v>17750</v>
      </c>
      <c r="M172" s="40"/>
    </row>
    <row r="173" spans="1:13" s="25" customFormat="1" x14ac:dyDescent="0.35">
      <c r="A173" s="21" t="s">
        <v>173</v>
      </c>
      <c r="B173" s="21" t="s">
        <v>18</v>
      </c>
      <c r="C173" s="31" t="s">
        <v>182</v>
      </c>
      <c r="D173" s="27">
        <v>10775400.689999999</v>
      </c>
      <c r="E173" s="26">
        <v>17862142.329999998</v>
      </c>
      <c r="F173" s="26">
        <f>664256.54+459106.91</f>
        <v>1123363.45</v>
      </c>
      <c r="G173" s="41">
        <v>0</v>
      </c>
      <c r="H173" s="26">
        <f>664256.54+459106.91</f>
        <v>1123363.45</v>
      </c>
      <c r="I173" s="47">
        <v>0</v>
      </c>
      <c r="J173" s="41">
        <f>15573.89+4629.45+11000+6000+117990.18+8965.56+5000+1326.5+1000+4500+10894.91</f>
        <v>186880.49</v>
      </c>
      <c r="K173" s="41"/>
      <c r="L173" s="47">
        <f>15573.89+4629.45+11000+6000+117990.18+8965.56+5000+1326.5+1000+4500+10894.91</f>
        <v>186880.49</v>
      </c>
      <c r="M173" s="40"/>
    </row>
    <row r="174" spans="1:13" s="25" customFormat="1" x14ac:dyDescent="0.35">
      <c r="A174" s="21" t="s">
        <v>173</v>
      </c>
      <c r="B174" s="21" t="s">
        <v>16</v>
      </c>
      <c r="C174" s="23" t="s">
        <v>29</v>
      </c>
      <c r="D174" s="24">
        <f>D175+D176+D177+D178+D179</f>
        <v>251244309.72000003</v>
      </c>
      <c r="E174" s="24">
        <f>E175+E176+E177+E178+E179</f>
        <v>289913654.30000001</v>
      </c>
      <c r="F174" s="38">
        <f t="shared" ref="F174:M174" si="12">F175+F176+F177+F178+F179</f>
        <v>344232.48</v>
      </c>
      <c r="G174" s="38">
        <f t="shared" si="12"/>
        <v>0</v>
      </c>
      <c r="H174" s="38">
        <f t="shared" si="12"/>
        <v>344232.48</v>
      </c>
      <c r="I174" s="45">
        <f t="shared" si="12"/>
        <v>0</v>
      </c>
      <c r="J174" s="45">
        <f t="shared" si="12"/>
        <v>8459082.3200000003</v>
      </c>
      <c r="K174" s="45">
        <f t="shared" si="12"/>
        <v>703749.32</v>
      </c>
      <c r="L174" s="45">
        <f t="shared" si="12"/>
        <v>6801956.0500000007</v>
      </c>
      <c r="M174" s="38">
        <f t="shared" si="12"/>
        <v>562999.46</v>
      </c>
    </row>
    <row r="175" spans="1:13" s="25" customFormat="1" x14ac:dyDescent="0.35">
      <c r="A175" s="21" t="s">
        <v>173</v>
      </c>
      <c r="B175" s="21" t="s">
        <v>18</v>
      </c>
      <c r="C175" s="31" t="s">
        <v>183</v>
      </c>
      <c r="D175" s="27">
        <v>193837299.49000001</v>
      </c>
      <c r="E175" s="26">
        <v>220859410.72</v>
      </c>
      <c r="F175" s="26">
        <v>344232.48</v>
      </c>
      <c r="G175" s="26">
        <v>0</v>
      </c>
      <c r="H175" s="26">
        <v>344232.48</v>
      </c>
      <c r="I175" s="47">
        <v>0</v>
      </c>
      <c r="J175" s="41">
        <f>163749.02+2789254.75+496019+90000</f>
        <v>3539022.77</v>
      </c>
      <c r="K175" s="41">
        <f>501728.49+160100.97+41919.86</f>
        <v>703749.32</v>
      </c>
      <c r="L175" s="47">
        <f>163749.02+2231403.8+396815.2+72000</f>
        <v>2863968.02</v>
      </c>
      <c r="M175" s="42">
        <f>401382.79+128080.78+33535.89</f>
        <v>562999.46</v>
      </c>
    </row>
    <row r="176" spans="1:13" s="25" customFormat="1" x14ac:dyDescent="0.35">
      <c r="A176" s="21" t="s">
        <v>173</v>
      </c>
      <c r="B176" s="21" t="s">
        <v>18</v>
      </c>
      <c r="C176" s="31" t="s">
        <v>184</v>
      </c>
      <c r="D176" s="27">
        <v>25000</v>
      </c>
      <c r="E176" s="26">
        <v>25000</v>
      </c>
      <c r="F176" s="41"/>
      <c r="G176" s="40"/>
      <c r="H176" s="40"/>
      <c r="I176" s="47"/>
      <c r="J176" s="41"/>
      <c r="K176" s="41"/>
      <c r="L176" s="47"/>
      <c r="M176" s="40"/>
    </row>
    <row r="177" spans="1:13" s="25" customFormat="1" x14ac:dyDescent="0.35">
      <c r="A177" s="21" t="s">
        <v>173</v>
      </c>
      <c r="B177" s="21" t="s">
        <v>18</v>
      </c>
      <c r="C177" s="31" t="s">
        <v>185</v>
      </c>
      <c r="D177" s="27">
        <v>21710304.620000001</v>
      </c>
      <c r="E177" s="26">
        <v>24578517.219999999</v>
      </c>
      <c r="F177" s="40"/>
      <c r="G177" s="40"/>
      <c r="H177" s="40"/>
      <c r="I177" s="47"/>
      <c r="J177" s="41">
        <f>3895.42+2528849.03</f>
        <v>2532744.4499999997</v>
      </c>
      <c r="K177" s="41"/>
      <c r="L177" s="47">
        <f>3895.42+2023079.22</f>
        <v>2026974.64</v>
      </c>
      <c r="M177" s="40"/>
    </row>
    <row r="178" spans="1:13" s="25" customFormat="1" x14ac:dyDescent="0.35">
      <c r="A178" s="21" t="s">
        <v>173</v>
      </c>
      <c r="B178" s="21" t="s">
        <v>18</v>
      </c>
      <c r="C178" s="31" t="s">
        <v>186</v>
      </c>
      <c r="D178" s="27">
        <v>35671705.609999999</v>
      </c>
      <c r="E178" s="26">
        <v>44450726.359999999</v>
      </c>
      <c r="F178" s="40"/>
      <c r="G178" s="40"/>
      <c r="H178" s="40"/>
      <c r="I178" s="47"/>
      <c r="J178" s="41">
        <f>5806.56+2381508.54</f>
        <v>2387315.1</v>
      </c>
      <c r="K178" s="41"/>
      <c r="L178" s="47">
        <f>5806.56+1905206.83</f>
        <v>1911013.3900000001</v>
      </c>
      <c r="M178" s="40"/>
    </row>
    <row r="179" spans="1:13" s="25" customFormat="1" x14ac:dyDescent="0.35">
      <c r="A179" s="21" t="s">
        <v>173</v>
      </c>
      <c r="B179" s="21" t="s">
        <v>18</v>
      </c>
      <c r="C179" s="31" t="s">
        <v>187</v>
      </c>
      <c r="D179" s="27"/>
      <c r="E179" s="26"/>
      <c r="F179" s="40"/>
      <c r="G179" s="40"/>
      <c r="H179" s="40"/>
      <c r="I179" s="47"/>
      <c r="J179" s="41"/>
      <c r="K179" s="41"/>
      <c r="L179" s="47"/>
      <c r="M179" s="40"/>
    </row>
    <row r="180" spans="1:13" s="25" customFormat="1" x14ac:dyDescent="0.35">
      <c r="A180" s="21" t="s">
        <v>173</v>
      </c>
      <c r="B180" s="21" t="s">
        <v>16</v>
      </c>
      <c r="C180" s="23" t="s">
        <v>188</v>
      </c>
      <c r="D180" s="27"/>
      <c r="E180" s="26"/>
      <c r="F180" s="40"/>
      <c r="G180" s="40"/>
      <c r="H180" s="40"/>
      <c r="I180" s="47"/>
      <c r="J180" s="41"/>
      <c r="K180" s="41"/>
      <c r="L180" s="47"/>
      <c r="M180" s="40"/>
    </row>
    <row r="181" spans="1:13" s="25" customFormat="1" x14ac:dyDescent="0.35">
      <c r="A181" s="21" t="s">
        <v>173</v>
      </c>
      <c r="B181" s="21" t="s">
        <v>18</v>
      </c>
      <c r="C181" s="31" t="s">
        <v>189</v>
      </c>
      <c r="D181" s="27"/>
      <c r="E181" s="26"/>
      <c r="F181" s="40"/>
      <c r="G181" s="40"/>
      <c r="H181" s="40"/>
      <c r="I181" s="47"/>
      <c r="J181" s="41"/>
      <c r="K181" s="41"/>
      <c r="L181" s="47"/>
      <c r="M181" s="40"/>
    </row>
    <row r="182" spans="1:13" s="25" customFormat="1" x14ac:dyDescent="0.35">
      <c r="A182" s="21" t="s">
        <v>173</v>
      </c>
      <c r="B182" s="21" t="s">
        <v>18</v>
      </c>
      <c r="C182" s="31" t="s">
        <v>190</v>
      </c>
      <c r="D182" s="27"/>
      <c r="E182" s="26"/>
      <c r="F182" s="40"/>
      <c r="G182" s="40"/>
      <c r="H182" s="40"/>
      <c r="I182" s="47"/>
      <c r="J182" s="41"/>
      <c r="K182" s="41"/>
      <c r="L182" s="47"/>
      <c r="M182" s="40"/>
    </row>
    <row r="183" spans="1:13" s="25" customFormat="1" x14ac:dyDescent="0.35">
      <c r="A183" s="21" t="s">
        <v>173</v>
      </c>
      <c r="B183" s="21" t="s">
        <v>18</v>
      </c>
      <c r="C183" s="31" t="s">
        <v>191</v>
      </c>
      <c r="D183" s="27"/>
      <c r="E183" s="26"/>
      <c r="F183" s="40"/>
      <c r="G183" s="40"/>
      <c r="H183" s="40"/>
      <c r="I183" s="47"/>
      <c r="J183" s="41"/>
      <c r="K183" s="41"/>
      <c r="L183" s="47"/>
      <c r="M183" s="40"/>
    </row>
    <row r="184" spans="1:13" s="25" customFormat="1" x14ac:dyDescent="0.35">
      <c r="A184" s="21" t="s">
        <v>173</v>
      </c>
      <c r="B184" s="21" t="s">
        <v>16</v>
      </c>
      <c r="C184" s="23" t="s">
        <v>26</v>
      </c>
      <c r="D184" s="27"/>
      <c r="E184" s="26"/>
      <c r="F184" s="40"/>
      <c r="G184" s="40"/>
      <c r="H184" s="40"/>
      <c r="I184" s="47"/>
      <c r="J184" s="41"/>
      <c r="K184" s="41"/>
      <c r="L184" s="47"/>
      <c r="M184" s="40"/>
    </row>
    <row r="185" spans="1:13" s="25" customFormat="1" x14ac:dyDescent="0.35">
      <c r="A185" s="21" t="s">
        <v>173</v>
      </c>
      <c r="B185" s="21" t="s">
        <v>18</v>
      </c>
      <c r="C185" s="31" t="s">
        <v>26</v>
      </c>
      <c r="D185" s="27"/>
      <c r="E185" s="26"/>
      <c r="F185" s="40"/>
      <c r="G185" s="40"/>
      <c r="H185" s="40"/>
      <c r="I185" s="47"/>
      <c r="J185" s="41"/>
      <c r="K185" s="41"/>
      <c r="L185" s="47"/>
      <c r="M185" s="40"/>
    </row>
    <row r="186" spans="1:13" s="25" customFormat="1" x14ac:dyDescent="0.35">
      <c r="A186" s="21" t="s">
        <v>173</v>
      </c>
      <c r="B186" s="21" t="s">
        <v>16</v>
      </c>
      <c r="C186" s="23" t="s">
        <v>192</v>
      </c>
      <c r="D186" s="24">
        <f>D192</f>
        <v>0</v>
      </c>
      <c r="E186" s="28">
        <f>E192</f>
        <v>0</v>
      </c>
      <c r="F186" s="28">
        <f t="shared" ref="F186:M186" si="13">F192</f>
        <v>0</v>
      </c>
      <c r="G186" s="28">
        <f t="shared" si="13"/>
        <v>0</v>
      </c>
      <c r="H186" s="28">
        <f t="shared" si="13"/>
        <v>0</v>
      </c>
      <c r="I186" s="48">
        <f t="shared" si="13"/>
        <v>0</v>
      </c>
      <c r="J186" s="48">
        <f t="shared" si="13"/>
        <v>0</v>
      </c>
      <c r="K186" s="48">
        <f t="shared" si="13"/>
        <v>0</v>
      </c>
      <c r="L186" s="48">
        <f t="shared" si="13"/>
        <v>0</v>
      </c>
      <c r="M186" s="38">
        <f t="shared" si="13"/>
        <v>0</v>
      </c>
    </row>
    <row r="187" spans="1:13" s="25" customFormat="1" x14ac:dyDescent="0.35">
      <c r="A187" s="21" t="s">
        <v>173</v>
      </c>
      <c r="B187" s="21" t="s">
        <v>18</v>
      </c>
      <c r="C187" s="31" t="s">
        <v>193</v>
      </c>
      <c r="D187" s="27"/>
      <c r="E187" s="26"/>
      <c r="F187" s="40"/>
      <c r="G187" s="40"/>
      <c r="H187" s="40"/>
      <c r="I187" s="47"/>
      <c r="J187" s="41"/>
      <c r="K187" s="41"/>
      <c r="L187" s="47"/>
      <c r="M187" s="40"/>
    </row>
    <row r="188" spans="1:13" s="25" customFormat="1" x14ac:dyDescent="0.35">
      <c r="A188" s="21" t="s">
        <v>173</v>
      </c>
      <c r="B188" s="21" t="s">
        <v>18</v>
      </c>
      <c r="C188" s="31" t="s">
        <v>194</v>
      </c>
      <c r="D188" s="27"/>
      <c r="E188" s="26"/>
      <c r="F188" s="40"/>
      <c r="G188" s="40"/>
      <c r="H188" s="40"/>
      <c r="I188" s="47"/>
      <c r="J188" s="41"/>
      <c r="K188" s="41"/>
      <c r="L188" s="47"/>
      <c r="M188" s="40"/>
    </row>
    <row r="189" spans="1:13" s="25" customFormat="1" x14ac:dyDescent="0.35">
      <c r="A189" s="21" t="s">
        <v>173</v>
      </c>
      <c r="B189" s="21" t="s">
        <v>18</v>
      </c>
      <c r="C189" s="31" t="s">
        <v>195</v>
      </c>
      <c r="D189" s="27"/>
      <c r="E189" s="26"/>
      <c r="F189" s="40"/>
      <c r="G189" s="40"/>
      <c r="H189" s="40"/>
      <c r="I189" s="47"/>
      <c r="J189" s="41"/>
      <c r="K189" s="41"/>
      <c r="L189" s="47"/>
      <c r="M189" s="40"/>
    </row>
    <row r="190" spans="1:13" s="25" customFormat="1" x14ac:dyDescent="0.35">
      <c r="A190" s="21" t="s">
        <v>173</v>
      </c>
      <c r="B190" s="21" t="s">
        <v>18</v>
      </c>
      <c r="C190" s="31" t="s">
        <v>196</v>
      </c>
      <c r="D190" s="27"/>
      <c r="E190" s="26"/>
      <c r="F190" s="40"/>
      <c r="G190" s="40"/>
      <c r="H190" s="40"/>
      <c r="I190" s="47"/>
      <c r="J190" s="41"/>
      <c r="K190" s="41"/>
      <c r="L190" s="47"/>
      <c r="M190" s="40"/>
    </row>
    <row r="191" spans="1:13" s="25" customFormat="1" x14ac:dyDescent="0.35">
      <c r="A191" s="21" t="s">
        <v>173</v>
      </c>
      <c r="B191" s="21" t="s">
        <v>18</v>
      </c>
      <c r="C191" s="31" t="s">
        <v>197</v>
      </c>
      <c r="D191" s="27"/>
      <c r="E191" s="26"/>
      <c r="F191" s="40"/>
      <c r="G191" s="40"/>
      <c r="H191" s="40"/>
      <c r="I191" s="47"/>
      <c r="J191" s="41"/>
      <c r="K191" s="41"/>
      <c r="L191" s="47"/>
      <c r="M191" s="40"/>
    </row>
    <row r="192" spans="1:13" s="25" customFormat="1" x14ac:dyDescent="0.35">
      <c r="A192" s="21" t="s">
        <v>173</v>
      </c>
      <c r="B192" s="21" t="s">
        <v>18</v>
      </c>
      <c r="C192" s="31" t="s">
        <v>198</v>
      </c>
      <c r="D192" s="27"/>
      <c r="E192" s="26"/>
      <c r="F192" s="40"/>
      <c r="G192" s="40"/>
      <c r="H192" s="40"/>
      <c r="I192" s="47"/>
      <c r="J192" s="41"/>
      <c r="K192" s="41"/>
      <c r="L192" s="47"/>
      <c r="M192" s="40"/>
    </row>
    <row r="193" spans="1:13" s="25" customFormat="1" x14ac:dyDescent="0.35">
      <c r="A193" s="21" t="s">
        <v>173</v>
      </c>
      <c r="B193" s="21" t="s">
        <v>16</v>
      </c>
      <c r="C193" s="23" t="s">
        <v>199</v>
      </c>
      <c r="D193" s="27"/>
      <c r="E193" s="26"/>
      <c r="F193" s="40"/>
      <c r="G193" s="40"/>
      <c r="H193" s="40"/>
      <c r="I193" s="47"/>
      <c r="J193" s="41"/>
      <c r="K193" s="41"/>
      <c r="L193" s="47"/>
      <c r="M193" s="40"/>
    </row>
    <row r="194" spans="1:13" s="25" customFormat="1" x14ac:dyDescent="0.35">
      <c r="A194" s="21" t="s">
        <v>173</v>
      </c>
      <c r="B194" s="21" t="s">
        <v>18</v>
      </c>
      <c r="C194" s="31" t="s">
        <v>200</v>
      </c>
      <c r="D194" s="27"/>
      <c r="E194" s="26"/>
      <c r="F194" s="40"/>
      <c r="G194" s="40"/>
      <c r="H194" s="40"/>
      <c r="I194" s="47"/>
      <c r="J194" s="41"/>
      <c r="K194" s="41"/>
      <c r="L194" s="47"/>
      <c r="M194" s="40"/>
    </row>
    <row r="195" spans="1:13" s="25" customFormat="1" x14ac:dyDescent="0.35">
      <c r="A195" s="21" t="s">
        <v>173</v>
      </c>
      <c r="B195" s="21" t="s">
        <v>18</v>
      </c>
      <c r="C195" s="31" t="s">
        <v>201</v>
      </c>
      <c r="D195" s="27"/>
      <c r="E195" s="26"/>
      <c r="F195" s="40"/>
      <c r="G195" s="40"/>
      <c r="H195" s="40"/>
      <c r="I195" s="47"/>
      <c r="J195" s="41"/>
      <c r="K195" s="41"/>
      <c r="L195" s="47"/>
      <c r="M195" s="40"/>
    </row>
    <row r="196" spans="1:13" s="25" customFormat="1" x14ac:dyDescent="0.35">
      <c r="A196" s="21" t="s">
        <v>173</v>
      </c>
      <c r="B196" s="21" t="s">
        <v>18</v>
      </c>
      <c r="C196" s="31" t="s">
        <v>202</v>
      </c>
      <c r="D196" s="27"/>
      <c r="E196" s="26"/>
      <c r="F196" s="40"/>
      <c r="G196" s="40"/>
      <c r="H196" s="40"/>
      <c r="I196" s="47"/>
      <c r="J196" s="41"/>
      <c r="K196" s="41"/>
      <c r="L196" s="47"/>
      <c r="M196" s="40"/>
    </row>
    <row r="197" spans="1:13" s="25" customFormat="1" x14ac:dyDescent="0.35">
      <c r="A197" s="21" t="s">
        <v>173</v>
      </c>
      <c r="B197" s="21" t="s">
        <v>16</v>
      </c>
      <c r="C197" s="23" t="s">
        <v>203</v>
      </c>
      <c r="D197" s="24">
        <f>D198+D199+D200+D201</f>
        <v>4598534.49</v>
      </c>
      <c r="E197" s="28">
        <f>E198+E199+E200+E201</f>
        <v>4598534.49</v>
      </c>
      <c r="F197" s="38">
        <f t="shared" ref="F197:M197" si="14">F198+F199+F200+F201</f>
        <v>0</v>
      </c>
      <c r="G197" s="38">
        <f t="shared" si="14"/>
        <v>0</v>
      </c>
      <c r="H197" s="38">
        <f t="shared" si="14"/>
        <v>0</v>
      </c>
      <c r="I197" s="45">
        <f t="shared" si="14"/>
        <v>0</v>
      </c>
      <c r="J197" s="45">
        <f t="shared" si="14"/>
        <v>0</v>
      </c>
      <c r="K197" s="45">
        <f t="shared" si="14"/>
        <v>0</v>
      </c>
      <c r="L197" s="45">
        <f t="shared" si="14"/>
        <v>0</v>
      </c>
      <c r="M197" s="38">
        <f t="shared" si="14"/>
        <v>0</v>
      </c>
    </row>
    <row r="198" spans="1:13" s="25" customFormat="1" x14ac:dyDescent="0.35">
      <c r="A198" s="21" t="s">
        <v>173</v>
      </c>
      <c r="B198" s="21" t="s">
        <v>18</v>
      </c>
      <c r="C198" s="31" t="s">
        <v>204</v>
      </c>
      <c r="D198" s="27"/>
      <c r="E198" s="26"/>
      <c r="F198" s="40"/>
      <c r="G198" s="40"/>
      <c r="H198" s="40"/>
      <c r="I198" s="47"/>
      <c r="J198" s="41"/>
      <c r="K198" s="41"/>
      <c r="L198" s="47"/>
      <c r="M198" s="40"/>
    </row>
    <row r="199" spans="1:13" s="25" customFormat="1" x14ac:dyDescent="0.35">
      <c r="A199" s="21" t="s">
        <v>173</v>
      </c>
      <c r="B199" s="21" t="s">
        <v>18</v>
      </c>
      <c r="C199" s="31" t="s">
        <v>205</v>
      </c>
      <c r="D199" s="27"/>
      <c r="E199" s="26"/>
      <c r="F199" s="40"/>
      <c r="G199" s="40"/>
      <c r="H199" s="40"/>
      <c r="I199" s="47"/>
      <c r="J199" s="41"/>
      <c r="K199" s="41"/>
      <c r="L199" s="47"/>
      <c r="M199" s="40"/>
    </row>
    <row r="200" spans="1:13" s="25" customFormat="1" x14ac:dyDescent="0.35">
      <c r="A200" s="21" t="s">
        <v>173</v>
      </c>
      <c r="B200" s="21" t="s">
        <v>18</v>
      </c>
      <c r="C200" s="31" t="s">
        <v>206</v>
      </c>
      <c r="D200" s="27">
        <v>4598534.49</v>
      </c>
      <c r="E200" s="27">
        <v>4598534.49</v>
      </c>
      <c r="F200" s="40"/>
      <c r="G200" s="40"/>
      <c r="H200" s="40"/>
      <c r="I200" s="47"/>
      <c r="J200" s="41"/>
      <c r="K200" s="41"/>
      <c r="L200" s="47"/>
      <c r="M200" s="40"/>
    </row>
    <row r="201" spans="1:13" s="25" customFormat="1" x14ac:dyDescent="0.35">
      <c r="A201" s="21" t="s">
        <v>173</v>
      </c>
      <c r="B201" s="21" t="s">
        <v>18</v>
      </c>
      <c r="C201" s="31" t="s">
        <v>207</v>
      </c>
      <c r="D201" s="27"/>
      <c r="E201" s="26"/>
      <c r="F201" s="40"/>
      <c r="G201" s="40"/>
      <c r="H201" s="40"/>
      <c r="I201" s="47"/>
      <c r="J201" s="41"/>
      <c r="K201" s="41"/>
      <c r="L201" s="47"/>
      <c r="M201" s="40"/>
    </row>
    <row r="202" spans="1:13" s="25" customFormat="1" x14ac:dyDescent="0.35">
      <c r="A202" s="21" t="s">
        <v>173</v>
      </c>
      <c r="B202" s="21" t="s">
        <v>16</v>
      </c>
      <c r="C202" s="23" t="s">
        <v>208</v>
      </c>
      <c r="D202" s="24">
        <f>D203+D204+D205+D206+D207+D208</f>
        <v>2031062.98</v>
      </c>
      <c r="E202" s="28">
        <f>E203+E204+E205+E206+E207+E208</f>
        <v>471972.30999999994</v>
      </c>
      <c r="F202" s="38">
        <f t="shared" ref="F202:M202" si="15">F203+F204+F205+F206+F207+F208</f>
        <v>0</v>
      </c>
      <c r="G202" s="38">
        <f t="shared" si="15"/>
        <v>344232.48</v>
      </c>
      <c r="H202" s="38">
        <f t="shared" si="15"/>
        <v>0</v>
      </c>
      <c r="I202" s="45">
        <f t="shared" si="15"/>
        <v>0</v>
      </c>
      <c r="J202" s="45">
        <f t="shared" si="15"/>
        <v>385.01</v>
      </c>
      <c r="K202" s="45">
        <f t="shared" si="15"/>
        <v>0</v>
      </c>
      <c r="L202" s="45">
        <f t="shared" si="15"/>
        <v>385.01</v>
      </c>
      <c r="M202" s="38">
        <f t="shared" si="15"/>
        <v>0</v>
      </c>
    </row>
    <row r="203" spans="1:13" s="25" customFormat="1" x14ac:dyDescent="0.35">
      <c r="A203" s="21" t="s">
        <v>173</v>
      </c>
      <c r="B203" s="21" t="s">
        <v>18</v>
      </c>
      <c r="C203" s="31" t="s">
        <v>209</v>
      </c>
      <c r="D203" s="27">
        <v>2012570.26</v>
      </c>
      <c r="E203" s="27">
        <v>0</v>
      </c>
      <c r="F203" s="40"/>
      <c r="G203" s="40"/>
      <c r="H203" s="40"/>
      <c r="I203" s="47"/>
      <c r="J203" s="41"/>
      <c r="K203" s="41"/>
      <c r="L203" s="47"/>
      <c r="M203" s="40"/>
    </row>
    <row r="204" spans="1:13" s="25" customFormat="1" x14ac:dyDescent="0.35">
      <c r="A204" s="21" t="s">
        <v>173</v>
      </c>
      <c r="B204" s="21" t="s">
        <v>18</v>
      </c>
      <c r="C204" s="31" t="s">
        <v>210</v>
      </c>
      <c r="D204" s="27"/>
      <c r="E204" s="26"/>
      <c r="F204" s="40"/>
      <c r="G204" s="40"/>
      <c r="H204" s="40"/>
      <c r="I204" s="47"/>
      <c r="J204" s="41"/>
      <c r="K204" s="41"/>
      <c r="L204" s="47"/>
      <c r="M204" s="40"/>
    </row>
    <row r="205" spans="1:13" s="25" customFormat="1" x14ac:dyDescent="0.35">
      <c r="A205" s="21" t="s">
        <v>173</v>
      </c>
      <c r="B205" s="21" t="s">
        <v>18</v>
      </c>
      <c r="C205" s="31" t="s">
        <v>211</v>
      </c>
      <c r="D205" s="27"/>
      <c r="E205" s="26"/>
      <c r="F205" s="40"/>
      <c r="G205" s="40"/>
      <c r="H205" s="40"/>
      <c r="I205" s="47"/>
      <c r="J205" s="41"/>
      <c r="K205" s="41"/>
      <c r="L205" s="47"/>
      <c r="M205" s="40"/>
    </row>
    <row r="206" spans="1:13" s="25" customFormat="1" x14ac:dyDescent="0.35">
      <c r="A206" s="21" t="s">
        <v>173</v>
      </c>
      <c r="B206" s="21" t="s">
        <v>18</v>
      </c>
      <c r="C206" s="31" t="s">
        <v>212</v>
      </c>
      <c r="D206" s="27">
        <v>18492.72</v>
      </c>
      <c r="E206" s="26">
        <v>189562.02</v>
      </c>
      <c r="F206" s="40"/>
      <c r="G206" s="40"/>
      <c r="H206" s="40"/>
      <c r="I206" s="47"/>
      <c r="J206" s="41"/>
      <c r="K206" s="41"/>
      <c r="L206" s="47"/>
      <c r="M206" s="40"/>
    </row>
    <row r="207" spans="1:13" s="25" customFormat="1" x14ac:dyDescent="0.35">
      <c r="A207" s="21" t="s">
        <v>173</v>
      </c>
      <c r="B207" s="21" t="s">
        <v>18</v>
      </c>
      <c r="C207" s="31" t="s">
        <v>213</v>
      </c>
      <c r="D207" s="27"/>
      <c r="E207" s="26"/>
      <c r="F207" s="40"/>
      <c r="G207" s="40"/>
      <c r="H207" s="40"/>
      <c r="I207" s="47"/>
      <c r="J207" s="41">
        <f>385.01</f>
        <v>385.01</v>
      </c>
      <c r="K207" s="41"/>
      <c r="L207" s="47">
        <f>385.01</f>
        <v>385.01</v>
      </c>
      <c r="M207" s="40"/>
    </row>
    <row r="208" spans="1:13" s="25" customFormat="1" x14ac:dyDescent="0.35">
      <c r="A208" s="21" t="s">
        <v>173</v>
      </c>
      <c r="B208" s="21" t="s">
        <v>18</v>
      </c>
      <c r="C208" s="31" t="s">
        <v>214</v>
      </c>
      <c r="D208" s="27">
        <v>0</v>
      </c>
      <c r="E208" s="26">
        <v>282410.28999999998</v>
      </c>
      <c r="F208" s="40"/>
      <c r="G208" s="42">
        <v>344232.48</v>
      </c>
      <c r="H208" s="41">
        <v>0</v>
      </c>
      <c r="I208" s="47"/>
      <c r="J208" s="41"/>
      <c r="K208" s="41"/>
      <c r="L208" s="47"/>
      <c r="M208" s="40"/>
    </row>
    <row r="209" spans="1:13" s="25" customFormat="1" x14ac:dyDescent="0.35">
      <c r="A209" s="31"/>
      <c r="B209" s="31"/>
      <c r="C209" s="31"/>
      <c r="D209" s="27"/>
      <c r="E209" s="26"/>
      <c r="F209" s="40"/>
      <c r="G209" s="40"/>
      <c r="H209" s="40"/>
      <c r="I209" s="47"/>
      <c r="J209" s="41"/>
      <c r="K209" s="41"/>
      <c r="L209" s="47"/>
      <c r="M209" s="40"/>
    </row>
    <row r="210" spans="1:13" s="25" customFormat="1" x14ac:dyDescent="0.35">
      <c r="A210" s="21" t="s">
        <v>173</v>
      </c>
      <c r="B210" s="21" t="s">
        <v>14</v>
      </c>
      <c r="C210" s="23" t="s">
        <v>215</v>
      </c>
      <c r="D210" s="24">
        <f>D214</f>
        <v>557357.12</v>
      </c>
      <c r="E210" s="28">
        <f>E214</f>
        <v>1030342.5</v>
      </c>
      <c r="F210" s="38">
        <f t="shared" ref="F210:M210" si="16">F214</f>
        <v>0</v>
      </c>
      <c r="G210" s="38">
        <f t="shared" si="16"/>
        <v>0</v>
      </c>
      <c r="H210" s="38">
        <f t="shared" si="16"/>
        <v>0</v>
      </c>
      <c r="I210" s="45">
        <f t="shared" si="16"/>
        <v>0</v>
      </c>
      <c r="J210" s="45">
        <f t="shared" si="16"/>
        <v>1250</v>
      </c>
      <c r="K210" s="45">
        <f t="shared" si="16"/>
        <v>0</v>
      </c>
      <c r="L210" s="45">
        <f t="shared" si="16"/>
        <v>1250</v>
      </c>
      <c r="M210" s="38">
        <f t="shared" si="16"/>
        <v>0</v>
      </c>
    </row>
    <row r="211" spans="1:13" s="25" customFormat="1" x14ac:dyDescent="0.35">
      <c r="A211" s="21" t="s">
        <v>173</v>
      </c>
      <c r="B211" s="21" t="s">
        <v>16</v>
      </c>
      <c r="C211" s="23" t="s">
        <v>216</v>
      </c>
      <c r="D211" s="27"/>
      <c r="E211" s="26"/>
      <c r="F211" s="41"/>
      <c r="G211" s="40"/>
      <c r="H211" s="40"/>
      <c r="I211" s="47"/>
      <c r="J211" s="41"/>
      <c r="K211" s="41"/>
      <c r="L211" s="47"/>
      <c r="M211" s="40"/>
    </row>
    <row r="212" spans="1:13" s="25" customFormat="1" x14ac:dyDescent="0.35">
      <c r="A212" s="21" t="s">
        <v>173</v>
      </c>
      <c r="B212" s="21" t="s">
        <v>18</v>
      </c>
      <c r="C212" s="31" t="s">
        <v>216</v>
      </c>
      <c r="D212" s="27"/>
      <c r="E212" s="26"/>
      <c r="F212" s="40"/>
      <c r="G212" s="40"/>
      <c r="H212" s="40"/>
      <c r="I212" s="47"/>
      <c r="J212" s="41"/>
      <c r="K212" s="41"/>
      <c r="L212" s="47"/>
      <c r="M212" s="40"/>
    </row>
    <row r="213" spans="1:13" s="25" customFormat="1" x14ac:dyDescent="0.35">
      <c r="A213" s="21" t="s">
        <v>173</v>
      </c>
      <c r="B213" s="21" t="s">
        <v>18</v>
      </c>
      <c r="C213" s="31" t="s">
        <v>217</v>
      </c>
      <c r="D213" s="27"/>
      <c r="E213" s="26"/>
      <c r="F213" s="40"/>
      <c r="G213" s="40"/>
      <c r="H213" s="40"/>
      <c r="I213" s="47"/>
      <c r="J213" s="41"/>
      <c r="K213" s="41"/>
      <c r="L213" s="47"/>
      <c r="M213" s="40"/>
    </row>
    <row r="214" spans="1:13" s="25" customFormat="1" x14ac:dyDescent="0.35">
      <c r="A214" s="21" t="s">
        <v>173</v>
      </c>
      <c r="B214" s="21" t="s">
        <v>16</v>
      </c>
      <c r="C214" s="23" t="s">
        <v>218</v>
      </c>
      <c r="D214" s="24">
        <f>+D215+D217</f>
        <v>557357.12</v>
      </c>
      <c r="E214" s="28">
        <f>+E215+E217</f>
        <v>1030342.5</v>
      </c>
      <c r="F214" s="38">
        <f t="shared" ref="F214:M214" si="17">+F215+F217</f>
        <v>0</v>
      </c>
      <c r="G214" s="38">
        <f t="shared" si="17"/>
        <v>0</v>
      </c>
      <c r="H214" s="38">
        <f t="shared" si="17"/>
        <v>0</v>
      </c>
      <c r="I214" s="45">
        <f t="shared" si="17"/>
        <v>0</v>
      </c>
      <c r="J214" s="45">
        <f t="shared" si="17"/>
        <v>1250</v>
      </c>
      <c r="K214" s="45">
        <f t="shared" si="17"/>
        <v>0</v>
      </c>
      <c r="L214" s="45">
        <f t="shared" si="17"/>
        <v>1250</v>
      </c>
      <c r="M214" s="38">
        <f t="shared" si="17"/>
        <v>0</v>
      </c>
    </row>
    <row r="215" spans="1:13" s="25" customFormat="1" x14ac:dyDescent="0.35">
      <c r="A215" s="21" t="s">
        <v>173</v>
      </c>
      <c r="B215" s="21" t="s">
        <v>18</v>
      </c>
      <c r="C215" s="31" t="s">
        <v>219</v>
      </c>
      <c r="D215" s="27">
        <v>478157.12</v>
      </c>
      <c r="E215" s="26">
        <v>948142.5</v>
      </c>
      <c r="F215" s="40"/>
      <c r="G215" s="40"/>
      <c r="H215" s="40"/>
      <c r="I215" s="47"/>
      <c r="J215" s="41">
        <f>1250</f>
        <v>1250</v>
      </c>
      <c r="K215" s="41"/>
      <c r="L215" s="47">
        <f>1250</f>
        <v>1250</v>
      </c>
      <c r="M215" s="40"/>
    </row>
    <row r="216" spans="1:13" s="25" customFormat="1" x14ac:dyDescent="0.35">
      <c r="A216" s="21" t="s">
        <v>173</v>
      </c>
      <c r="B216" s="21" t="s">
        <v>18</v>
      </c>
      <c r="C216" s="31" t="s">
        <v>220</v>
      </c>
      <c r="D216" s="27"/>
      <c r="E216" s="26"/>
      <c r="F216" s="40"/>
      <c r="G216" s="40"/>
      <c r="H216" s="40"/>
      <c r="I216" s="47"/>
      <c r="J216" s="41"/>
      <c r="K216" s="41"/>
      <c r="L216" s="47"/>
      <c r="M216" s="40"/>
    </row>
    <row r="217" spans="1:13" s="25" customFormat="1" x14ac:dyDescent="0.35">
      <c r="A217" s="21" t="s">
        <v>173</v>
      </c>
      <c r="B217" s="21" t="s">
        <v>18</v>
      </c>
      <c r="C217" s="31" t="s">
        <v>221</v>
      </c>
      <c r="D217" s="27">
        <v>79200</v>
      </c>
      <c r="E217" s="26">
        <v>82200</v>
      </c>
      <c r="F217" s="40"/>
      <c r="G217" s="40"/>
      <c r="H217" s="40"/>
      <c r="I217" s="47"/>
      <c r="J217" s="41"/>
      <c r="K217" s="41"/>
      <c r="L217" s="47"/>
      <c r="M217" s="40"/>
    </row>
    <row r="218" spans="1:13" s="25" customFormat="1" x14ac:dyDescent="0.35">
      <c r="A218" s="21" t="s">
        <v>173</v>
      </c>
      <c r="B218" s="21" t="s">
        <v>18</v>
      </c>
      <c r="C218" s="31" t="s">
        <v>222</v>
      </c>
      <c r="D218" s="27"/>
      <c r="E218" s="26"/>
      <c r="F218" s="40"/>
      <c r="G218" s="40"/>
      <c r="H218" s="40"/>
      <c r="I218" s="47"/>
      <c r="J218" s="41"/>
      <c r="K218" s="41"/>
      <c r="L218" s="47"/>
      <c r="M218" s="40"/>
    </row>
    <row r="219" spans="1:13" s="25" customFormat="1" x14ac:dyDescent="0.35">
      <c r="A219" s="21" t="s">
        <v>173</v>
      </c>
      <c r="B219" s="21" t="s">
        <v>18</v>
      </c>
      <c r="C219" s="31" t="s">
        <v>223</v>
      </c>
      <c r="D219" s="27"/>
      <c r="E219" s="26"/>
      <c r="F219" s="40"/>
      <c r="G219" s="40"/>
      <c r="H219" s="40"/>
      <c r="I219" s="47"/>
      <c r="J219" s="41"/>
      <c r="K219" s="41"/>
      <c r="L219" s="47"/>
      <c r="M219" s="40"/>
    </row>
    <row r="220" spans="1:13" s="25" customFormat="1" x14ac:dyDescent="0.35">
      <c r="A220" s="21" t="s">
        <v>173</v>
      </c>
      <c r="B220" s="21" t="s">
        <v>18</v>
      </c>
      <c r="C220" s="31" t="s">
        <v>224</v>
      </c>
      <c r="D220" s="27"/>
      <c r="E220" s="26"/>
      <c r="F220" s="40"/>
      <c r="G220" s="40"/>
      <c r="H220" s="40"/>
      <c r="I220" s="47"/>
      <c r="J220" s="41"/>
      <c r="K220" s="41"/>
      <c r="L220" s="47"/>
      <c r="M220" s="40"/>
    </row>
    <row r="221" spans="1:13" s="25" customFormat="1" x14ac:dyDescent="0.35">
      <c r="A221" s="21" t="s">
        <v>173</v>
      </c>
      <c r="B221" s="21" t="s">
        <v>16</v>
      </c>
      <c r="C221" s="23" t="s">
        <v>62</v>
      </c>
      <c r="D221" s="27"/>
      <c r="E221" s="26"/>
      <c r="F221" s="40"/>
      <c r="G221" s="40"/>
      <c r="H221" s="40"/>
      <c r="I221" s="47"/>
      <c r="J221" s="41"/>
      <c r="K221" s="41"/>
      <c r="L221" s="47"/>
      <c r="M221" s="40"/>
    </row>
    <row r="222" spans="1:13" s="25" customFormat="1" x14ac:dyDescent="0.35">
      <c r="A222" s="21" t="s">
        <v>173</v>
      </c>
      <c r="B222" s="21" t="s">
        <v>18</v>
      </c>
      <c r="C222" s="31" t="s">
        <v>225</v>
      </c>
      <c r="D222" s="27"/>
      <c r="E222" s="26"/>
      <c r="F222" s="40"/>
      <c r="G222" s="40"/>
      <c r="H222" s="40"/>
      <c r="I222" s="47"/>
      <c r="J222" s="41"/>
      <c r="K222" s="41"/>
      <c r="L222" s="47"/>
      <c r="M222" s="40"/>
    </row>
    <row r="223" spans="1:13" s="25" customFormat="1" x14ac:dyDescent="0.35">
      <c r="A223" s="21" t="s">
        <v>173</v>
      </c>
      <c r="B223" s="21" t="s">
        <v>18</v>
      </c>
      <c r="C223" s="31" t="s">
        <v>226</v>
      </c>
      <c r="D223" s="27"/>
      <c r="E223" s="26"/>
      <c r="F223" s="40"/>
      <c r="G223" s="40"/>
      <c r="H223" s="40"/>
      <c r="I223" s="47"/>
      <c r="J223" s="41"/>
      <c r="K223" s="41"/>
      <c r="L223" s="47"/>
      <c r="M223" s="40"/>
    </row>
    <row r="224" spans="1:13" s="25" customFormat="1" x14ac:dyDescent="0.35">
      <c r="A224" s="21" t="s">
        <v>173</v>
      </c>
      <c r="B224" s="21" t="s">
        <v>18</v>
      </c>
      <c r="C224" s="31" t="s">
        <v>227</v>
      </c>
      <c r="D224" s="27"/>
      <c r="E224" s="26"/>
      <c r="F224" s="40"/>
      <c r="G224" s="40"/>
      <c r="H224" s="40"/>
      <c r="I224" s="47"/>
      <c r="J224" s="41"/>
      <c r="K224" s="41"/>
      <c r="L224" s="47"/>
      <c r="M224" s="40"/>
    </row>
    <row r="225" spans="1:13" s="25" customFormat="1" x14ac:dyDescent="0.35">
      <c r="A225" s="21" t="s">
        <v>173</v>
      </c>
      <c r="B225" s="21" t="s">
        <v>18</v>
      </c>
      <c r="C225" s="31" t="s">
        <v>228</v>
      </c>
      <c r="D225" s="27"/>
      <c r="E225" s="26"/>
      <c r="F225" s="40"/>
      <c r="G225" s="40"/>
      <c r="H225" s="40"/>
      <c r="I225" s="47"/>
      <c r="J225" s="41"/>
      <c r="K225" s="41"/>
      <c r="L225" s="47"/>
      <c r="M225" s="40"/>
    </row>
    <row r="226" spans="1:13" s="25" customFormat="1" x14ac:dyDescent="0.35">
      <c r="A226" s="21" t="s">
        <v>173</v>
      </c>
      <c r="B226" s="21" t="s">
        <v>18</v>
      </c>
      <c r="C226" s="31" t="s">
        <v>229</v>
      </c>
      <c r="D226" s="27"/>
      <c r="E226" s="26"/>
      <c r="F226" s="40"/>
      <c r="G226" s="40"/>
      <c r="H226" s="40"/>
      <c r="I226" s="47"/>
      <c r="J226" s="41"/>
      <c r="K226" s="41"/>
      <c r="L226" s="47"/>
      <c r="M226" s="40"/>
    </row>
    <row r="227" spans="1:13" s="25" customFormat="1" x14ac:dyDescent="0.35">
      <c r="A227" s="21" t="s">
        <v>173</v>
      </c>
      <c r="B227" s="21" t="s">
        <v>16</v>
      </c>
      <c r="C227" s="23" t="s">
        <v>73</v>
      </c>
      <c r="D227" s="27"/>
      <c r="E227" s="26"/>
      <c r="F227" s="40"/>
      <c r="G227" s="40"/>
      <c r="H227" s="40"/>
      <c r="I227" s="47"/>
      <c r="J227" s="41"/>
      <c r="K227" s="41"/>
      <c r="L227" s="47"/>
      <c r="M227" s="40"/>
    </row>
    <row r="228" spans="1:13" s="25" customFormat="1" x14ac:dyDescent="0.35">
      <c r="A228" s="21" t="s">
        <v>173</v>
      </c>
      <c r="B228" s="21" t="s">
        <v>18</v>
      </c>
      <c r="C228" s="31" t="s">
        <v>230</v>
      </c>
      <c r="D228" s="27"/>
      <c r="E228" s="26"/>
      <c r="F228" s="40"/>
      <c r="G228" s="40"/>
      <c r="H228" s="40"/>
      <c r="I228" s="47"/>
      <c r="J228" s="41"/>
      <c r="K228" s="41"/>
      <c r="L228" s="47"/>
      <c r="M228" s="40"/>
    </row>
    <row r="229" spans="1:13" s="25" customFormat="1" x14ac:dyDescent="0.35">
      <c r="A229" s="21" t="s">
        <v>173</v>
      </c>
      <c r="B229" s="21" t="s">
        <v>18</v>
      </c>
      <c r="C229" s="31" t="s">
        <v>231</v>
      </c>
      <c r="D229" s="27"/>
      <c r="E229" s="26"/>
      <c r="F229" s="40"/>
      <c r="G229" s="40"/>
      <c r="H229" s="40"/>
      <c r="I229" s="47"/>
      <c r="J229" s="41"/>
      <c r="K229" s="41"/>
      <c r="L229" s="47"/>
      <c r="M229" s="40"/>
    </row>
    <row r="230" spans="1:13" s="25" customFormat="1" x14ac:dyDescent="0.35">
      <c r="A230" s="21" t="s">
        <v>173</v>
      </c>
      <c r="B230" s="21" t="s">
        <v>18</v>
      </c>
      <c r="C230" s="31" t="s">
        <v>232</v>
      </c>
      <c r="D230" s="27"/>
      <c r="E230" s="26"/>
      <c r="F230" s="40"/>
      <c r="G230" s="40"/>
      <c r="H230" s="40"/>
      <c r="I230" s="47"/>
      <c r="J230" s="41"/>
      <c r="K230" s="41"/>
      <c r="L230" s="47"/>
      <c r="M230" s="40"/>
    </row>
    <row r="231" spans="1:13" s="25" customFormat="1" x14ac:dyDescent="0.35">
      <c r="A231" s="21" t="s">
        <v>173</v>
      </c>
      <c r="B231" s="21" t="s">
        <v>18</v>
      </c>
      <c r="C231" s="31" t="s">
        <v>233</v>
      </c>
      <c r="D231" s="27"/>
      <c r="E231" s="26"/>
      <c r="F231" s="40"/>
      <c r="G231" s="40"/>
      <c r="H231" s="40"/>
      <c r="I231" s="47"/>
      <c r="J231" s="41"/>
      <c r="K231" s="41"/>
      <c r="L231" s="47"/>
      <c r="M231" s="40"/>
    </row>
    <row r="232" spans="1:13" s="25" customFormat="1" x14ac:dyDescent="0.35">
      <c r="A232" s="21" t="s">
        <v>173</v>
      </c>
      <c r="B232" s="21" t="s">
        <v>18</v>
      </c>
      <c r="C232" s="31" t="s">
        <v>234</v>
      </c>
      <c r="D232" s="27"/>
      <c r="E232" s="26"/>
      <c r="F232" s="40"/>
      <c r="G232" s="40"/>
      <c r="H232" s="40"/>
      <c r="I232" s="47"/>
      <c r="J232" s="41"/>
      <c r="K232" s="41"/>
      <c r="L232" s="47"/>
      <c r="M232" s="40"/>
    </row>
    <row r="233" spans="1:13" s="25" customFormat="1" x14ac:dyDescent="0.35">
      <c r="A233" s="21" t="s">
        <v>173</v>
      </c>
      <c r="B233" s="21" t="s">
        <v>18</v>
      </c>
      <c r="C233" s="31" t="s">
        <v>235</v>
      </c>
      <c r="D233" s="27"/>
      <c r="E233" s="26"/>
      <c r="F233" s="40"/>
      <c r="G233" s="40"/>
      <c r="H233" s="40"/>
      <c r="I233" s="47"/>
      <c r="J233" s="41"/>
      <c r="K233" s="41"/>
      <c r="L233" s="47"/>
      <c r="M233" s="40"/>
    </row>
    <row r="234" spans="1:13" s="25" customFormat="1" x14ac:dyDescent="0.35">
      <c r="A234" s="21" t="s">
        <v>173</v>
      </c>
      <c r="B234" s="21" t="s">
        <v>18</v>
      </c>
      <c r="C234" s="31" t="s">
        <v>236</v>
      </c>
      <c r="D234" s="27"/>
      <c r="E234" s="26"/>
      <c r="F234" s="40"/>
      <c r="G234" s="40"/>
      <c r="H234" s="40"/>
      <c r="I234" s="47"/>
      <c r="J234" s="41"/>
      <c r="K234" s="41"/>
      <c r="L234" s="47"/>
      <c r="M234" s="40"/>
    </row>
    <row r="235" spans="1:13" s="25" customFormat="1" x14ac:dyDescent="0.35">
      <c r="A235" s="21" t="s">
        <v>173</v>
      </c>
      <c r="B235" s="21" t="s">
        <v>18</v>
      </c>
      <c r="C235" s="31" t="s">
        <v>237</v>
      </c>
      <c r="D235" s="27"/>
      <c r="E235" s="26"/>
      <c r="F235" s="40"/>
      <c r="G235" s="40"/>
      <c r="H235" s="40"/>
      <c r="I235" s="47"/>
      <c r="J235" s="41"/>
      <c r="K235" s="41"/>
      <c r="L235" s="47"/>
      <c r="M235" s="40"/>
    </row>
    <row r="236" spans="1:13" s="25" customFormat="1" x14ac:dyDescent="0.35">
      <c r="A236" s="21" t="s">
        <v>173</v>
      </c>
      <c r="B236" s="21" t="s">
        <v>18</v>
      </c>
      <c r="C236" s="31" t="s">
        <v>238</v>
      </c>
      <c r="D236" s="27"/>
      <c r="E236" s="26"/>
      <c r="F236" s="40"/>
      <c r="G236" s="40"/>
      <c r="H236" s="40"/>
      <c r="I236" s="47"/>
      <c r="J236" s="41"/>
      <c r="K236" s="41"/>
      <c r="L236" s="47"/>
      <c r="M236" s="40"/>
    </row>
    <row r="237" spans="1:13" s="25" customFormat="1" x14ac:dyDescent="0.35">
      <c r="A237" s="21" t="s">
        <v>173</v>
      </c>
      <c r="B237" s="21" t="s">
        <v>18</v>
      </c>
      <c r="C237" s="31" t="s">
        <v>239</v>
      </c>
      <c r="D237" s="27"/>
      <c r="E237" s="26"/>
      <c r="F237" s="40"/>
      <c r="G237" s="40"/>
      <c r="H237" s="40"/>
      <c r="I237" s="47"/>
      <c r="J237" s="41"/>
      <c r="K237" s="41"/>
      <c r="L237" s="47"/>
      <c r="M237" s="40"/>
    </row>
    <row r="238" spans="1:13" s="25" customFormat="1" x14ac:dyDescent="0.35">
      <c r="A238" s="21" t="s">
        <v>173</v>
      </c>
      <c r="B238" s="21" t="s">
        <v>18</v>
      </c>
      <c r="C238" s="31" t="s">
        <v>240</v>
      </c>
      <c r="D238" s="27"/>
      <c r="E238" s="26"/>
      <c r="F238" s="40"/>
      <c r="G238" s="40"/>
      <c r="H238" s="40"/>
      <c r="I238" s="47"/>
      <c r="J238" s="41"/>
      <c r="K238" s="41"/>
      <c r="L238" s="47"/>
      <c r="M238" s="40"/>
    </row>
    <row r="239" spans="1:13" s="25" customFormat="1" x14ac:dyDescent="0.35">
      <c r="A239" s="21" t="s">
        <v>173</v>
      </c>
      <c r="B239" s="21" t="s">
        <v>18</v>
      </c>
      <c r="C239" s="31" t="s">
        <v>241</v>
      </c>
      <c r="D239" s="27"/>
      <c r="E239" s="26"/>
      <c r="F239" s="40"/>
      <c r="G239" s="40"/>
      <c r="H239" s="40"/>
      <c r="I239" s="47"/>
      <c r="J239" s="41"/>
      <c r="K239" s="41"/>
      <c r="L239" s="47"/>
      <c r="M239" s="40"/>
    </row>
    <row r="240" spans="1:13" s="25" customFormat="1" x14ac:dyDescent="0.35">
      <c r="A240" s="21" t="s">
        <v>173</v>
      </c>
      <c r="B240" s="21" t="s">
        <v>18</v>
      </c>
      <c r="C240" s="31" t="s">
        <v>242</v>
      </c>
      <c r="D240" s="27"/>
      <c r="E240" s="26"/>
      <c r="F240" s="40"/>
      <c r="G240" s="40"/>
      <c r="H240" s="40"/>
      <c r="I240" s="47"/>
      <c r="J240" s="41"/>
      <c r="K240" s="41"/>
      <c r="L240" s="47"/>
      <c r="M240" s="40"/>
    </row>
    <row r="241" spans="1:13" s="25" customFormat="1" x14ac:dyDescent="0.35">
      <c r="A241" s="21" t="s">
        <v>173</v>
      </c>
      <c r="B241" s="21" t="s">
        <v>18</v>
      </c>
      <c r="C241" s="31" t="s">
        <v>243</v>
      </c>
      <c r="D241" s="27"/>
      <c r="E241" s="26"/>
      <c r="F241" s="40"/>
      <c r="G241" s="40"/>
      <c r="H241" s="40"/>
      <c r="I241" s="47"/>
      <c r="J241" s="41"/>
      <c r="K241" s="41"/>
      <c r="L241" s="47"/>
      <c r="M241" s="40"/>
    </row>
    <row r="242" spans="1:13" s="25" customFormat="1" x14ac:dyDescent="0.35">
      <c r="A242" s="21" t="s">
        <v>173</v>
      </c>
      <c r="B242" s="21" t="s">
        <v>18</v>
      </c>
      <c r="C242" s="31" t="s">
        <v>244</v>
      </c>
      <c r="D242" s="27"/>
      <c r="E242" s="26"/>
      <c r="F242" s="40"/>
      <c r="G242" s="40"/>
      <c r="H242" s="40"/>
      <c r="I242" s="47"/>
      <c r="J242" s="41"/>
      <c r="K242" s="41"/>
      <c r="L242" s="47"/>
      <c r="M242" s="40"/>
    </row>
    <row r="243" spans="1:13" s="25" customFormat="1" x14ac:dyDescent="0.35">
      <c r="A243" s="21" t="s">
        <v>173</v>
      </c>
      <c r="B243" s="21" t="s">
        <v>18</v>
      </c>
      <c r="C243" s="31" t="s">
        <v>245</v>
      </c>
      <c r="D243" s="27"/>
      <c r="E243" s="26"/>
      <c r="F243" s="40"/>
      <c r="G243" s="40"/>
      <c r="H243" s="40"/>
      <c r="I243" s="47"/>
      <c r="J243" s="41"/>
      <c r="K243" s="41"/>
      <c r="L243" s="47"/>
      <c r="M243" s="40"/>
    </row>
    <row r="244" spans="1:13" s="25" customFormat="1" x14ac:dyDescent="0.35">
      <c r="A244" s="21" t="s">
        <v>173</v>
      </c>
      <c r="B244" s="21" t="s">
        <v>18</v>
      </c>
      <c r="C244" s="31" t="s">
        <v>246</v>
      </c>
      <c r="D244" s="27"/>
      <c r="E244" s="26"/>
      <c r="F244" s="40"/>
      <c r="G244" s="40"/>
      <c r="H244" s="40"/>
      <c r="I244" s="47"/>
      <c r="J244" s="41"/>
      <c r="K244" s="41"/>
      <c r="L244" s="47"/>
      <c r="M244" s="40"/>
    </row>
    <row r="245" spans="1:13" s="25" customFormat="1" x14ac:dyDescent="0.35">
      <c r="A245" s="21" t="s">
        <v>173</v>
      </c>
      <c r="B245" s="21" t="s">
        <v>18</v>
      </c>
      <c r="C245" s="31" t="s">
        <v>247</v>
      </c>
      <c r="D245" s="27"/>
      <c r="E245" s="26"/>
      <c r="F245" s="40"/>
      <c r="G245" s="40"/>
      <c r="H245" s="40"/>
      <c r="I245" s="47"/>
      <c r="J245" s="41"/>
      <c r="K245" s="41"/>
      <c r="L245" s="47"/>
      <c r="M245" s="40"/>
    </row>
    <row r="246" spans="1:13" s="25" customFormat="1" x14ac:dyDescent="0.35">
      <c r="A246" s="21" t="s">
        <v>173</v>
      </c>
      <c r="B246" s="21" t="s">
        <v>18</v>
      </c>
      <c r="C246" s="31" t="s">
        <v>248</v>
      </c>
      <c r="D246" s="27"/>
      <c r="E246" s="26"/>
      <c r="F246" s="40"/>
      <c r="G246" s="40"/>
      <c r="H246" s="40"/>
      <c r="I246" s="47"/>
      <c r="J246" s="41"/>
      <c r="K246" s="41"/>
      <c r="L246" s="47"/>
      <c r="M246" s="40"/>
    </row>
    <row r="247" spans="1:13" s="25" customFormat="1" x14ac:dyDescent="0.35">
      <c r="A247" s="21" t="s">
        <v>173</v>
      </c>
      <c r="B247" s="21" t="s">
        <v>18</v>
      </c>
      <c r="C247" s="31" t="s">
        <v>249</v>
      </c>
      <c r="D247" s="27"/>
      <c r="E247" s="26"/>
      <c r="F247" s="40"/>
      <c r="G247" s="40"/>
      <c r="H247" s="40"/>
      <c r="I247" s="47"/>
      <c r="J247" s="41"/>
      <c r="K247" s="41"/>
      <c r="L247" s="47"/>
      <c r="M247" s="40"/>
    </row>
    <row r="248" spans="1:13" s="25" customFormat="1" x14ac:dyDescent="0.35">
      <c r="A248" s="21"/>
      <c r="B248" s="21"/>
      <c r="C248" s="31"/>
      <c r="D248" s="27"/>
      <c r="E248" s="26"/>
      <c r="F248" s="40"/>
      <c r="G248" s="40"/>
      <c r="H248" s="40"/>
      <c r="I248" s="47"/>
      <c r="J248" s="41"/>
      <c r="K248" s="41"/>
      <c r="L248" s="47"/>
      <c r="M248" s="40"/>
    </row>
    <row r="249" spans="1:13" s="25" customFormat="1" x14ac:dyDescent="0.35">
      <c r="A249" s="21" t="s">
        <v>173</v>
      </c>
      <c r="B249" s="21" t="s">
        <v>18</v>
      </c>
      <c r="C249" s="31" t="s">
        <v>250</v>
      </c>
      <c r="D249" s="27"/>
      <c r="E249" s="26"/>
      <c r="F249" s="40"/>
      <c r="G249" s="40"/>
      <c r="H249" s="40"/>
      <c r="I249" s="47"/>
      <c r="J249" s="41"/>
      <c r="K249" s="41"/>
      <c r="L249" s="47"/>
      <c r="M249" s="40"/>
    </row>
    <row r="250" spans="1:13" s="25" customFormat="1" x14ac:dyDescent="0.35">
      <c r="A250" s="21" t="s">
        <v>173</v>
      </c>
      <c r="B250" s="21" t="s">
        <v>18</v>
      </c>
      <c r="C250" s="31" t="s">
        <v>251</v>
      </c>
      <c r="D250" s="27"/>
      <c r="E250" s="26"/>
      <c r="F250" s="40"/>
      <c r="G250" s="40"/>
      <c r="H250" s="40"/>
      <c r="I250" s="47"/>
      <c r="J250" s="41"/>
      <c r="K250" s="41"/>
      <c r="L250" s="47"/>
      <c r="M250" s="40"/>
    </row>
    <row r="251" spans="1:13" s="25" customFormat="1" x14ac:dyDescent="0.35">
      <c r="A251" s="21" t="s">
        <v>173</v>
      </c>
      <c r="B251" s="21" t="s">
        <v>18</v>
      </c>
      <c r="C251" s="31" t="s">
        <v>252</v>
      </c>
      <c r="D251" s="27"/>
      <c r="E251" s="26"/>
      <c r="F251" s="40"/>
      <c r="G251" s="40"/>
      <c r="H251" s="40"/>
      <c r="I251" s="47"/>
      <c r="J251" s="41"/>
      <c r="K251" s="41"/>
      <c r="L251" s="47"/>
      <c r="M251" s="40"/>
    </row>
    <row r="252" spans="1:13" s="25" customFormat="1" x14ac:dyDescent="0.35">
      <c r="A252" s="21" t="s">
        <v>173</v>
      </c>
      <c r="B252" s="21" t="s">
        <v>18</v>
      </c>
      <c r="C252" s="31" t="s">
        <v>253</v>
      </c>
      <c r="D252" s="27"/>
      <c r="E252" s="26"/>
      <c r="F252" s="40"/>
      <c r="G252" s="40"/>
      <c r="H252" s="40"/>
      <c r="I252" s="47"/>
      <c r="J252" s="41"/>
      <c r="K252" s="41"/>
      <c r="L252" s="47"/>
      <c r="M252" s="40"/>
    </row>
    <row r="253" spans="1:13" s="25" customFormat="1" x14ac:dyDescent="0.35">
      <c r="A253" s="21" t="s">
        <v>173</v>
      </c>
      <c r="B253" s="21" t="s">
        <v>18</v>
      </c>
      <c r="C253" s="31" t="s">
        <v>254</v>
      </c>
      <c r="D253" s="27"/>
      <c r="E253" s="26"/>
      <c r="F253" s="40"/>
      <c r="G253" s="40"/>
      <c r="H253" s="40"/>
      <c r="I253" s="47"/>
      <c r="J253" s="41"/>
      <c r="K253" s="41"/>
      <c r="L253" s="47"/>
      <c r="M253" s="40"/>
    </row>
    <row r="254" spans="1:13" s="25" customFormat="1" x14ac:dyDescent="0.35">
      <c r="A254" s="21" t="s">
        <v>173</v>
      </c>
      <c r="B254" s="21" t="s">
        <v>16</v>
      </c>
      <c r="C254" s="23" t="s">
        <v>255</v>
      </c>
      <c r="D254" s="24">
        <f>D255+D256+D257+D258+D259</f>
        <v>0</v>
      </c>
      <c r="E254" s="24">
        <f t="shared" ref="E254:M254" si="18">E255+E256+E257+E258+E259</f>
        <v>0</v>
      </c>
      <c r="F254" s="24">
        <f t="shared" si="18"/>
        <v>0</v>
      </c>
      <c r="G254" s="24">
        <f t="shared" si="18"/>
        <v>0</v>
      </c>
      <c r="H254" s="24">
        <f t="shared" si="18"/>
        <v>0</v>
      </c>
      <c r="I254" s="24">
        <f t="shared" si="18"/>
        <v>0</v>
      </c>
      <c r="J254" s="24">
        <f t="shared" si="18"/>
        <v>0</v>
      </c>
      <c r="K254" s="24">
        <f t="shared" si="18"/>
        <v>385.01</v>
      </c>
      <c r="L254" s="24">
        <f t="shared" si="18"/>
        <v>0</v>
      </c>
      <c r="M254" s="24">
        <f t="shared" si="18"/>
        <v>0</v>
      </c>
    </row>
    <row r="255" spans="1:13" s="25" customFormat="1" x14ac:dyDescent="0.35">
      <c r="A255" s="21" t="s">
        <v>173</v>
      </c>
      <c r="B255" s="21" t="s">
        <v>18</v>
      </c>
      <c r="C255" s="31" t="s">
        <v>256</v>
      </c>
      <c r="D255" s="27"/>
      <c r="E255" s="26"/>
      <c r="F255" s="40"/>
      <c r="G255" s="40"/>
      <c r="H255" s="40"/>
      <c r="I255" s="47"/>
      <c r="J255" s="41"/>
      <c r="K255" s="41">
        <v>385.01</v>
      </c>
      <c r="L255" s="47"/>
      <c r="M255" s="41">
        <v>0</v>
      </c>
    </row>
    <row r="256" spans="1:13" s="25" customFormat="1" x14ac:dyDescent="0.35">
      <c r="A256" s="21" t="s">
        <v>173</v>
      </c>
      <c r="B256" s="21" t="s">
        <v>18</v>
      </c>
      <c r="C256" s="31" t="s">
        <v>257</v>
      </c>
      <c r="D256" s="27"/>
      <c r="E256" s="26"/>
      <c r="F256" s="40"/>
      <c r="G256" s="40"/>
      <c r="H256" s="40"/>
      <c r="I256" s="47"/>
      <c r="J256" s="41"/>
      <c r="K256" s="41"/>
      <c r="L256" s="47"/>
      <c r="M256" s="40"/>
    </row>
    <row r="257" spans="1:13" s="25" customFormat="1" x14ac:dyDescent="0.35">
      <c r="A257" s="21" t="s">
        <v>173</v>
      </c>
      <c r="B257" s="21" t="s">
        <v>18</v>
      </c>
      <c r="C257" s="31" t="s">
        <v>258</v>
      </c>
      <c r="D257" s="27"/>
      <c r="E257" s="26"/>
      <c r="F257" s="40"/>
      <c r="G257" s="40"/>
      <c r="H257" s="40"/>
      <c r="I257" s="47"/>
      <c r="J257" s="41"/>
      <c r="K257" s="41"/>
      <c r="L257" s="47"/>
      <c r="M257" s="40"/>
    </row>
    <row r="258" spans="1:13" s="25" customFormat="1" x14ac:dyDescent="0.35">
      <c r="A258" s="21" t="s">
        <v>173</v>
      </c>
      <c r="B258" s="21" t="s">
        <v>18</v>
      </c>
      <c r="C258" s="31" t="s">
        <v>259</v>
      </c>
      <c r="D258" s="27"/>
      <c r="E258" s="26"/>
      <c r="F258" s="40"/>
      <c r="G258" s="40"/>
      <c r="H258" s="40"/>
      <c r="I258" s="47"/>
      <c r="J258" s="41"/>
      <c r="K258" s="41"/>
      <c r="L258" s="47"/>
      <c r="M258" s="40"/>
    </row>
    <row r="259" spans="1:13" s="25" customFormat="1" x14ac:dyDescent="0.35">
      <c r="A259" s="21" t="s">
        <v>173</v>
      </c>
      <c r="B259" s="21" t="s">
        <v>18</v>
      </c>
      <c r="C259" s="31" t="s">
        <v>260</v>
      </c>
      <c r="D259" s="27"/>
      <c r="E259" s="26"/>
      <c r="F259" s="40"/>
      <c r="G259" s="40"/>
      <c r="H259" s="40"/>
      <c r="I259" s="47"/>
      <c r="J259" s="41"/>
      <c r="K259" s="41"/>
      <c r="L259" s="47"/>
      <c r="M259" s="40"/>
    </row>
    <row r="260" spans="1:13" s="25" customFormat="1" x14ac:dyDescent="0.35">
      <c r="A260" s="21" t="s">
        <v>173</v>
      </c>
      <c r="B260" s="21" t="s">
        <v>14</v>
      </c>
      <c r="C260" s="23" t="s">
        <v>261</v>
      </c>
      <c r="D260" s="24"/>
      <c r="E260" s="28"/>
      <c r="F260" s="40"/>
      <c r="G260" s="40"/>
      <c r="H260" s="40"/>
      <c r="I260" s="47"/>
      <c r="J260" s="41"/>
      <c r="K260" s="41"/>
      <c r="L260" s="47"/>
      <c r="M260" s="40"/>
    </row>
    <row r="261" spans="1:13" s="25" customFormat="1" x14ac:dyDescent="0.35">
      <c r="A261" s="21" t="s">
        <v>173</v>
      </c>
      <c r="B261" s="21" t="s">
        <v>16</v>
      </c>
      <c r="C261" s="23" t="s">
        <v>262</v>
      </c>
      <c r="D261" s="27"/>
      <c r="E261" s="26"/>
      <c r="F261" s="40"/>
      <c r="G261" s="40"/>
      <c r="H261" s="40"/>
      <c r="I261" s="47"/>
      <c r="J261" s="41"/>
      <c r="K261" s="41"/>
      <c r="L261" s="47"/>
      <c r="M261" s="40"/>
    </row>
    <row r="262" spans="1:13" s="25" customFormat="1" x14ac:dyDescent="0.35">
      <c r="A262" s="21" t="s">
        <v>173</v>
      </c>
      <c r="B262" s="21" t="s">
        <v>18</v>
      </c>
      <c r="C262" s="31" t="s">
        <v>263</v>
      </c>
      <c r="D262" s="27"/>
      <c r="E262" s="26"/>
      <c r="F262" s="40"/>
      <c r="G262" s="40"/>
      <c r="H262" s="40"/>
      <c r="I262" s="47"/>
      <c r="J262" s="41"/>
      <c r="K262" s="41"/>
      <c r="L262" s="47"/>
      <c r="M262" s="40"/>
    </row>
    <row r="263" spans="1:13" s="25" customFormat="1" x14ac:dyDescent="0.35">
      <c r="A263" s="21" t="s">
        <v>173</v>
      </c>
      <c r="B263" s="21" t="s">
        <v>18</v>
      </c>
      <c r="C263" s="31" t="s">
        <v>264</v>
      </c>
      <c r="D263" s="27"/>
      <c r="E263" s="26"/>
      <c r="F263" s="40"/>
      <c r="G263" s="40"/>
      <c r="H263" s="40"/>
      <c r="I263" s="47"/>
      <c r="J263" s="41"/>
      <c r="K263" s="41"/>
      <c r="L263" s="47"/>
      <c r="M263" s="40"/>
    </row>
    <row r="264" spans="1:13" s="25" customFormat="1" x14ac:dyDescent="0.35">
      <c r="A264" s="21" t="s">
        <v>173</v>
      </c>
      <c r="B264" s="21" t="s">
        <v>18</v>
      </c>
      <c r="C264" s="31" t="s">
        <v>265</v>
      </c>
      <c r="D264" s="27"/>
      <c r="E264" s="26"/>
      <c r="F264" s="40"/>
      <c r="G264" s="40"/>
      <c r="H264" s="40"/>
      <c r="I264" s="47"/>
      <c r="J264" s="41"/>
      <c r="K264" s="41"/>
      <c r="L264" s="47"/>
      <c r="M264" s="40"/>
    </row>
    <row r="265" spans="1:13" s="25" customFormat="1" x14ac:dyDescent="0.35">
      <c r="A265" s="21" t="s">
        <v>173</v>
      </c>
      <c r="B265" s="21" t="s">
        <v>18</v>
      </c>
      <c r="C265" s="31" t="s">
        <v>266</v>
      </c>
      <c r="D265" s="27"/>
      <c r="E265" s="26"/>
      <c r="F265" s="40"/>
      <c r="G265" s="40"/>
      <c r="H265" s="40"/>
      <c r="I265" s="47"/>
      <c r="J265" s="41"/>
      <c r="K265" s="41"/>
      <c r="L265" s="47"/>
      <c r="M265" s="40"/>
    </row>
    <row r="266" spans="1:13" s="25" customFormat="1" x14ac:dyDescent="0.35">
      <c r="A266" s="21" t="s">
        <v>173</v>
      </c>
      <c r="B266" s="21" t="s">
        <v>16</v>
      </c>
      <c r="C266" s="23" t="s">
        <v>267</v>
      </c>
      <c r="D266" s="27"/>
      <c r="E266" s="26"/>
      <c r="F266" s="40"/>
      <c r="G266" s="40"/>
      <c r="H266" s="40"/>
      <c r="I266" s="47"/>
      <c r="J266" s="41"/>
      <c r="K266" s="41"/>
      <c r="L266" s="47"/>
      <c r="M266" s="40"/>
    </row>
    <row r="267" spans="1:13" s="25" customFormat="1" x14ac:dyDescent="0.35">
      <c r="A267" s="21" t="s">
        <v>173</v>
      </c>
      <c r="B267" s="21" t="s">
        <v>18</v>
      </c>
      <c r="C267" s="31" t="s">
        <v>268</v>
      </c>
      <c r="D267" s="27"/>
      <c r="E267" s="26"/>
      <c r="F267" s="40"/>
      <c r="G267" s="40"/>
      <c r="H267" s="40"/>
      <c r="I267" s="47"/>
      <c r="J267" s="41"/>
      <c r="K267" s="41"/>
      <c r="L267" s="47"/>
      <c r="M267" s="40"/>
    </row>
    <row r="268" spans="1:13" s="25" customFormat="1" x14ac:dyDescent="0.35">
      <c r="A268" s="21" t="s">
        <v>173</v>
      </c>
      <c r="B268" s="21" t="s">
        <v>18</v>
      </c>
      <c r="C268" s="31" t="s">
        <v>269</v>
      </c>
      <c r="D268" s="27"/>
      <c r="E268" s="26"/>
      <c r="F268" s="40"/>
      <c r="G268" s="40"/>
      <c r="H268" s="40"/>
      <c r="I268" s="47"/>
      <c r="J268" s="41"/>
      <c r="K268" s="41"/>
      <c r="L268" s="47"/>
      <c r="M268" s="40"/>
    </row>
    <row r="269" spans="1:13" s="25" customFormat="1" x14ac:dyDescent="0.35">
      <c r="A269" s="21" t="s">
        <v>173</v>
      </c>
      <c r="B269" s="21" t="s">
        <v>18</v>
      </c>
      <c r="C269" s="31" t="s">
        <v>270</v>
      </c>
      <c r="D269" s="27"/>
      <c r="E269" s="26"/>
      <c r="F269" s="40"/>
      <c r="G269" s="40"/>
      <c r="H269" s="40"/>
      <c r="I269" s="47"/>
      <c r="J269" s="41"/>
      <c r="K269" s="41"/>
      <c r="L269" s="47"/>
      <c r="M269" s="40"/>
    </row>
    <row r="270" spans="1:13" s="25" customFormat="1" x14ac:dyDescent="0.35">
      <c r="A270" s="21" t="s">
        <v>173</v>
      </c>
      <c r="B270" s="21" t="s">
        <v>18</v>
      </c>
      <c r="C270" s="31" t="s">
        <v>271</v>
      </c>
      <c r="D270" s="27"/>
      <c r="E270" s="26"/>
      <c r="F270" s="40"/>
      <c r="G270" s="40"/>
      <c r="H270" s="40"/>
      <c r="I270" s="47"/>
      <c r="J270" s="41"/>
      <c r="K270" s="41"/>
      <c r="L270" s="47"/>
      <c r="M270" s="40"/>
    </row>
    <row r="271" spans="1:13" s="25" customFormat="1" x14ac:dyDescent="0.35">
      <c r="A271" s="21" t="s">
        <v>173</v>
      </c>
      <c r="B271" s="21" t="s">
        <v>18</v>
      </c>
      <c r="C271" s="31" t="s">
        <v>272</v>
      </c>
      <c r="D271" s="27"/>
      <c r="E271" s="26"/>
      <c r="F271" s="40"/>
      <c r="G271" s="40"/>
      <c r="H271" s="40"/>
      <c r="I271" s="47"/>
      <c r="J271" s="41"/>
      <c r="K271" s="41"/>
      <c r="L271" s="47"/>
      <c r="M271" s="40"/>
    </row>
    <row r="272" spans="1:13" s="25" customFormat="1" x14ac:dyDescent="0.35">
      <c r="A272" s="21" t="s">
        <v>173</v>
      </c>
      <c r="B272" s="21" t="s">
        <v>18</v>
      </c>
      <c r="C272" s="31" t="s">
        <v>273</v>
      </c>
      <c r="D272" s="27"/>
      <c r="E272" s="26"/>
      <c r="F272" s="40"/>
      <c r="G272" s="40"/>
      <c r="H272" s="40"/>
      <c r="I272" s="47"/>
      <c r="J272" s="41"/>
      <c r="K272" s="41"/>
      <c r="L272" s="47"/>
      <c r="M272" s="40"/>
    </row>
    <row r="273" spans="1:13" s="25" customFormat="1" x14ac:dyDescent="0.35">
      <c r="A273" s="21" t="s">
        <v>173</v>
      </c>
      <c r="B273" s="21" t="s">
        <v>18</v>
      </c>
      <c r="C273" s="31" t="s">
        <v>274</v>
      </c>
      <c r="D273" s="27"/>
      <c r="E273" s="26"/>
      <c r="F273" s="40"/>
      <c r="G273" s="40"/>
      <c r="H273" s="40"/>
      <c r="I273" s="47"/>
      <c r="J273" s="41"/>
      <c r="K273" s="41"/>
      <c r="L273" s="47"/>
      <c r="M273" s="40"/>
    </row>
    <row r="274" spans="1:13" s="25" customFormat="1" x14ac:dyDescent="0.35">
      <c r="A274" s="21" t="s">
        <v>173</v>
      </c>
      <c r="B274" s="21" t="s">
        <v>18</v>
      </c>
      <c r="C274" s="31" t="s">
        <v>275</v>
      </c>
      <c r="D274" s="27"/>
      <c r="E274" s="26"/>
      <c r="F274" s="40"/>
      <c r="G274" s="40"/>
      <c r="H274" s="40"/>
      <c r="I274" s="47"/>
      <c r="J274" s="41"/>
      <c r="K274" s="41"/>
      <c r="L274" s="47"/>
      <c r="M274" s="40"/>
    </row>
    <row r="275" spans="1:13" s="25" customFormat="1" x14ac:dyDescent="0.35">
      <c r="A275" s="21" t="s">
        <v>173</v>
      </c>
      <c r="B275" s="21" t="s">
        <v>18</v>
      </c>
      <c r="C275" s="31" t="s">
        <v>276</v>
      </c>
      <c r="D275" s="27"/>
      <c r="E275" s="26"/>
      <c r="F275" s="40"/>
      <c r="G275" s="40"/>
      <c r="H275" s="40"/>
      <c r="I275" s="47"/>
      <c r="J275" s="41"/>
      <c r="K275" s="41"/>
      <c r="L275" s="47"/>
      <c r="M275" s="40"/>
    </row>
    <row r="276" spans="1:13" s="25" customFormat="1" x14ac:dyDescent="0.35">
      <c r="A276" s="21" t="s">
        <v>173</v>
      </c>
      <c r="B276" s="21" t="s">
        <v>18</v>
      </c>
      <c r="C276" s="31" t="s">
        <v>277</v>
      </c>
      <c r="D276" s="27"/>
      <c r="E276" s="26"/>
      <c r="F276" s="40"/>
      <c r="G276" s="40"/>
      <c r="H276" s="40"/>
      <c r="I276" s="47"/>
      <c r="J276" s="41"/>
      <c r="K276" s="41"/>
      <c r="L276" s="47"/>
      <c r="M276" s="40"/>
    </row>
    <row r="277" spans="1:13" s="25" customFormat="1" x14ac:dyDescent="0.35">
      <c r="A277" s="21" t="s">
        <v>173</v>
      </c>
      <c r="B277" s="21" t="s">
        <v>16</v>
      </c>
      <c r="C277" s="23" t="s">
        <v>278</v>
      </c>
      <c r="D277" s="27"/>
      <c r="E277" s="26"/>
      <c r="F277" s="40"/>
      <c r="G277" s="40"/>
      <c r="H277" s="40"/>
      <c r="I277" s="47"/>
      <c r="J277" s="41"/>
      <c r="K277" s="41"/>
      <c r="L277" s="47"/>
      <c r="M277" s="40"/>
    </row>
    <row r="278" spans="1:13" s="25" customFormat="1" x14ac:dyDescent="0.35">
      <c r="A278" s="21" t="s">
        <v>173</v>
      </c>
      <c r="B278" s="21" t="s">
        <v>18</v>
      </c>
      <c r="C278" s="31" t="s">
        <v>279</v>
      </c>
      <c r="D278" s="27"/>
      <c r="E278" s="26"/>
      <c r="F278" s="40"/>
      <c r="G278" s="40"/>
      <c r="H278" s="40"/>
      <c r="I278" s="47"/>
      <c r="J278" s="41"/>
      <c r="K278" s="41"/>
      <c r="L278" s="47"/>
      <c r="M278" s="40"/>
    </row>
    <row r="279" spans="1:13" s="25" customFormat="1" x14ac:dyDescent="0.35">
      <c r="A279" s="21" t="s">
        <v>173</v>
      </c>
      <c r="B279" s="21" t="s">
        <v>18</v>
      </c>
      <c r="C279" s="31" t="s">
        <v>280</v>
      </c>
      <c r="D279" s="27"/>
      <c r="E279" s="26"/>
      <c r="F279" s="40"/>
      <c r="G279" s="40"/>
      <c r="H279" s="40"/>
      <c r="I279" s="47"/>
      <c r="J279" s="41"/>
      <c r="K279" s="41"/>
      <c r="L279" s="47"/>
      <c r="M279" s="40"/>
    </row>
    <row r="280" spans="1:13" s="25" customFormat="1" x14ac:dyDescent="0.35">
      <c r="A280" s="21" t="s">
        <v>173</v>
      </c>
      <c r="B280" s="21" t="s">
        <v>18</v>
      </c>
      <c r="C280" s="31" t="s">
        <v>281</v>
      </c>
      <c r="D280" s="27"/>
      <c r="E280" s="26"/>
      <c r="F280" s="40"/>
      <c r="G280" s="40"/>
      <c r="H280" s="40"/>
      <c r="I280" s="47"/>
      <c r="J280" s="41"/>
      <c r="K280" s="41"/>
      <c r="L280" s="47"/>
      <c r="M280" s="40"/>
    </row>
    <row r="281" spans="1:13" s="25" customFormat="1" x14ac:dyDescent="0.35">
      <c r="A281" s="21" t="s">
        <v>173</v>
      </c>
      <c r="B281" s="21" t="s">
        <v>18</v>
      </c>
      <c r="C281" s="31" t="s">
        <v>282</v>
      </c>
      <c r="D281" s="27"/>
      <c r="E281" s="26"/>
      <c r="F281" s="40"/>
      <c r="G281" s="40"/>
      <c r="H281" s="40"/>
      <c r="I281" s="47"/>
      <c r="J281" s="41"/>
      <c r="K281" s="41"/>
      <c r="L281" s="47"/>
      <c r="M281" s="40"/>
    </row>
    <row r="282" spans="1:13" s="25" customFormat="1" x14ac:dyDescent="0.35">
      <c r="A282" s="21" t="s">
        <v>173</v>
      </c>
      <c r="B282" s="21" t="s">
        <v>18</v>
      </c>
      <c r="C282" s="31" t="s">
        <v>283</v>
      </c>
      <c r="D282" s="27"/>
      <c r="E282" s="26"/>
      <c r="F282" s="40"/>
      <c r="G282" s="40"/>
      <c r="H282" s="40"/>
      <c r="I282" s="47"/>
      <c r="J282" s="41"/>
      <c r="K282" s="41"/>
      <c r="L282" s="47"/>
      <c r="M282" s="40"/>
    </row>
    <row r="283" spans="1:13" s="25" customFormat="1" x14ac:dyDescent="0.35">
      <c r="A283" s="21" t="s">
        <v>173</v>
      </c>
      <c r="B283" s="21" t="s">
        <v>18</v>
      </c>
      <c r="C283" s="31" t="s">
        <v>284</v>
      </c>
      <c r="D283" s="27"/>
      <c r="E283" s="26"/>
      <c r="F283" s="40"/>
      <c r="G283" s="40"/>
      <c r="H283" s="40"/>
      <c r="I283" s="47"/>
      <c r="J283" s="41"/>
      <c r="K283" s="41"/>
      <c r="L283" s="47"/>
      <c r="M283" s="40"/>
    </row>
    <row r="284" spans="1:13" s="25" customFormat="1" x14ac:dyDescent="0.35">
      <c r="A284" s="21" t="s">
        <v>173</v>
      </c>
      <c r="B284" s="21" t="s">
        <v>18</v>
      </c>
      <c r="C284" s="31" t="s">
        <v>285</v>
      </c>
      <c r="D284" s="27"/>
      <c r="E284" s="26"/>
      <c r="F284" s="40"/>
      <c r="G284" s="40"/>
      <c r="H284" s="40"/>
      <c r="I284" s="47"/>
      <c r="J284" s="41"/>
      <c r="K284" s="41"/>
      <c r="L284" s="47"/>
      <c r="M284" s="40"/>
    </row>
    <row r="285" spans="1:13" s="25" customFormat="1" x14ac:dyDescent="0.35">
      <c r="A285" s="21" t="s">
        <v>173</v>
      </c>
      <c r="B285" s="21" t="s">
        <v>18</v>
      </c>
      <c r="C285" s="31" t="s">
        <v>286</v>
      </c>
      <c r="D285" s="27"/>
      <c r="E285" s="26"/>
      <c r="F285" s="40"/>
      <c r="G285" s="40"/>
      <c r="H285" s="40"/>
      <c r="I285" s="47"/>
      <c r="J285" s="41"/>
      <c r="K285" s="41"/>
      <c r="L285" s="47"/>
      <c r="M285" s="40"/>
    </row>
    <row r="286" spans="1:13" s="25" customFormat="1" x14ac:dyDescent="0.35">
      <c r="A286" s="21" t="s">
        <v>173</v>
      </c>
      <c r="B286" s="21" t="s">
        <v>18</v>
      </c>
      <c r="C286" s="31" t="s">
        <v>287</v>
      </c>
      <c r="D286" s="27"/>
      <c r="E286" s="26"/>
      <c r="F286" s="40"/>
      <c r="G286" s="40"/>
      <c r="H286" s="40"/>
      <c r="I286" s="47"/>
      <c r="J286" s="41"/>
      <c r="K286" s="41"/>
      <c r="L286" s="47"/>
      <c r="M286" s="40"/>
    </row>
    <row r="287" spans="1:13" s="25" customFormat="1" x14ac:dyDescent="0.35">
      <c r="A287" s="21" t="s">
        <v>173</v>
      </c>
      <c r="B287" s="21" t="s">
        <v>18</v>
      </c>
      <c r="C287" s="31" t="s">
        <v>288</v>
      </c>
      <c r="D287" s="27"/>
      <c r="E287" s="26"/>
      <c r="F287" s="40"/>
      <c r="G287" s="40"/>
      <c r="H287" s="40"/>
      <c r="I287" s="47"/>
      <c r="J287" s="41"/>
      <c r="K287" s="41"/>
      <c r="L287" s="47"/>
      <c r="M287" s="40"/>
    </row>
    <row r="288" spans="1:13" s="25" customFormat="1" x14ac:dyDescent="0.35">
      <c r="A288" s="21" t="s">
        <v>173</v>
      </c>
      <c r="B288" s="21" t="s">
        <v>18</v>
      </c>
      <c r="C288" s="31" t="s">
        <v>289</v>
      </c>
      <c r="D288" s="27"/>
      <c r="E288" s="26"/>
      <c r="F288" s="40"/>
      <c r="G288" s="40"/>
      <c r="H288" s="40"/>
      <c r="I288" s="47"/>
      <c r="J288" s="41"/>
      <c r="K288" s="41"/>
      <c r="L288" s="47"/>
      <c r="M288" s="40"/>
    </row>
    <row r="289" spans="1:13" s="25" customFormat="1" x14ac:dyDescent="0.35">
      <c r="A289" s="21" t="s">
        <v>173</v>
      </c>
      <c r="B289" s="21" t="s">
        <v>18</v>
      </c>
      <c r="C289" s="31" t="s">
        <v>290</v>
      </c>
      <c r="D289" s="27"/>
      <c r="E289" s="26"/>
      <c r="F289" s="40"/>
      <c r="G289" s="40"/>
      <c r="H289" s="40"/>
      <c r="I289" s="47"/>
      <c r="J289" s="41"/>
      <c r="K289" s="41"/>
      <c r="L289" s="47"/>
      <c r="M289" s="40"/>
    </row>
    <row r="290" spans="1:13" s="25" customFormat="1" x14ac:dyDescent="0.35">
      <c r="A290" s="21" t="s">
        <v>173</v>
      </c>
      <c r="B290" s="21" t="s">
        <v>18</v>
      </c>
      <c r="C290" s="31" t="s">
        <v>291</v>
      </c>
      <c r="D290" s="27"/>
      <c r="E290" s="26"/>
      <c r="F290" s="40"/>
      <c r="G290" s="40"/>
      <c r="H290" s="40"/>
      <c r="I290" s="47"/>
      <c r="J290" s="41"/>
      <c r="K290" s="41"/>
      <c r="L290" s="47"/>
      <c r="M290" s="40"/>
    </row>
    <row r="291" spans="1:13" s="25" customFormat="1" x14ac:dyDescent="0.35">
      <c r="A291" s="21" t="s">
        <v>173</v>
      </c>
      <c r="B291" s="21" t="s">
        <v>18</v>
      </c>
      <c r="C291" s="31" t="s">
        <v>292</v>
      </c>
      <c r="D291" s="27"/>
      <c r="E291" s="26"/>
      <c r="F291" s="40"/>
      <c r="G291" s="40"/>
      <c r="H291" s="40"/>
      <c r="I291" s="47"/>
      <c r="J291" s="41"/>
      <c r="K291" s="41"/>
      <c r="L291" s="47"/>
      <c r="M291" s="40"/>
    </row>
    <row r="292" spans="1:13" s="25" customFormat="1" x14ac:dyDescent="0.35">
      <c r="A292" s="21" t="s">
        <v>173</v>
      </c>
      <c r="B292" s="21" t="s">
        <v>18</v>
      </c>
      <c r="C292" s="31" t="s">
        <v>293</v>
      </c>
      <c r="D292" s="27"/>
      <c r="E292" s="26"/>
      <c r="F292" s="40"/>
      <c r="G292" s="40"/>
      <c r="H292" s="40"/>
      <c r="I292" s="47"/>
      <c r="J292" s="41"/>
      <c r="K292" s="41"/>
      <c r="L292" s="47"/>
      <c r="M292" s="40"/>
    </row>
    <row r="293" spans="1:13" s="25" customFormat="1" x14ac:dyDescent="0.35">
      <c r="A293" s="21" t="s">
        <v>173</v>
      </c>
      <c r="B293" s="21" t="s">
        <v>16</v>
      </c>
      <c r="C293" s="23" t="s">
        <v>294</v>
      </c>
      <c r="D293" s="27"/>
      <c r="E293" s="26"/>
      <c r="F293" s="40"/>
      <c r="G293" s="40"/>
      <c r="H293" s="40"/>
      <c r="I293" s="47"/>
      <c r="J293" s="41"/>
      <c r="K293" s="41"/>
      <c r="L293" s="47"/>
      <c r="M293" s="40"/>
    </row>
    <row r="294" spans="1:13" s="25" customFormat="1" x14ac:dyDescent="0.35">
      <c r="A294" s="21" t="s">
        <v>173</v>
      </c>
      <c r="B294" s="21" t="s">
        <v>18</v>
      </c>
      <c r="C294" s="31" t="s">
        <v>295</v>
      </c>
      <c r="D294" s="27"/>
      <c r="E294" s="26"/>
      <c r="F294" s="40"/>
      <c r="G294" s="40"/>
      <c r="H294" s="40"/>
      <c r="I294" s="47"/>
      <c r="J294" s="41"/>
      <c r="K294" s="41"/>
      <c r="L294" s="47"/>
      <c r="M294" s="40"/>
    </row>
    <row r="295" spans="1:13" s="25" customFormat="1" x14ac:dyDescent="0.35">
      <c r="A295" s="21" t="s">
        <v>173</v>
      </c>
      <c r="B295" s="21" t="s">
        <v>18</v>
      </c>
      <c r="C295" s="31" t="s">
        <v>296</v>
      </c>
      <c r="D295" s="27"/>
      <c r="E295" s="26"/>
      <c r="F295" s="40"/>
      <c r="G295" s="40"/>
      <c r="H295" s="40"/>
      <c r="I295" s="47"/>
      <c r="J295" s="41"/>
      <c r="K295" s="41"/>
      <c r="L295" s="47"/>
      <c r="M295" s="40"/>
    </row>
    <row r="296" spans="1:13" s="25" customFormat="1" x14ac:dyDescent="0.35">
      <c r="A296" s="21" t="s">
        <v>173</v>
      </c>
      <c r="B296" s="21" t="s">
        <v>18</v>
      </c>
      <c r="C296" s="31" t="s">
        <v>297</v>
      </c>
      <c r="D296" s="27"/>
      <c r="E296" s="26"/>
      <c r="F296" s="40"/>
      <c r="G296" s="40"/>
      <c r="H296" s="40"/>
      <c r="I296" s="47"/>
      <c r="J296" s="41"/>
      <c r="K296" s="41"/>
      <c r="L296" s="47"/>
      <c r="M296" s="40"/>
    </row>
    <row r="297" spans="1:13" s="25" customFormat="1" x14ac:dyDescent="0.35">
      <c r="A297" s="21" t="s">
        <v>173</v>
      </c>
      <c r="B297" s="21" t="s">
        <v>18</v>
      </c>
      <c r="C297" s="31" t="s">
        <v>298</v>
      </c>
      <c r="D297" s="27"/>
      <c r="E297" s="26"/>
      <c r="F297" s="40"/>
      <c r="G297" s="40"/>
      <c r="H297" s="40"/>
      <c r="I297" s="47"/>
      <c r="J297" s="41"/>
      <c r="K297" s="41"/>
      <c r="L297" s="47"/>
      <c r="M297" s="40"/>
    </row>
    <row r="298" spans="1:13" s="25" customFormat="1" x14ac:dyDescent="0.35">
      <c r="A298" s="21" t="s">
        <v>173</v>
      </c>
      <c r="B298" s="21" t="s">
        <v>18</v>
      </c>
      <c r="C298" s="31" t="s">
        <v>299</v>
      </c>
      <c r="D298" s="27"/>
      <c r="E298" s="26"/>
      <c r="F298" s="40"/>
      <c r="G298" s="40"/>
      <c r="H298" s="40"/>
      <c r="I298" s="47"/>
      <c r="J298" s="41"/>
      <c r="K298" s="41"/>
      <c r="L298" s="47"/>
      <c r="M298" s="40"/>
    </row>
    <row r="299" spans="1:13" s="25" customFormat="1" x14ac:dyDescent="0.35">
      <c r="A299" s="21" t="s">
        <v>173</v>
      </c>
      <c r="B299" s="21" t="s">
        <v>18</v>
      </c>
      <c r="C299" s="31" t="s">
        <v>300</v>
      </c>
      <c r="D299" s="27"/>
      <c r="E299" s="26"/>
      <c r="F299" s="40"/>
      <c r="G299" s="40"/>
      <c r="H299" s="40"/>
      <c r="I299" s="47"/>
      <c r="J299" s="41"/>
      <c r="K299" s="41"/>
      <c r="L299" s="47"/>
      <c r="M299" s="40"/>
    </row>
    <row r="300" spans="1:13" s="25" customFormat="1" x14ac:dyDescent="0.35">
      <c r="A300" s="21" t="s">
        <v>173</v>
      </c>
      <c r="B300" s="21" t="s">
        <v>18</v>
      </c>
      <c r="C300" s="31" t="s">
        <v>301</v>
      </c>
      <c r="D300" s="27"/>
      <c r="E300" s="26"/>
      <c r="F300" s="40"/>
      <c r="G300" s="40"/>
      <c r="H300" s="40"/>
      <c r="I300" s="47"/>
      <c r="J300" s="41"/>
      <c r="K300" s="41"/>
      <c r="L300" s="47"/>
      <c r="M300" s="40"/>
    </row>
    <row r="301" spans="1:13" s="25" customFormat="1" x14ac:dyDescent="0.35">
      <c r="A301" s="21" t="s">
        <v>173</v>
      </c>
      <c r="B301" s="21" t="s">
        <v>14</v>
      </c>
      <c r="C301" s="23" t="s">
        <v>302</v>
      </c>
      <c r="D301" s="27"/>
      <c r="E301" s="26"/>
      <c r="F301" s="40"/>
      <c r="G301" s="40"/>
      <c r="H301" s="40"/>
      <c r="I301" s="47"/>
      <c r="J301" s="41"/>
      <c r="K301" s="41"/>
      <c r="L301" s="47"/>
      <c r="M301" s="40"/>
    </row>
    <row r="302" spans="1:13" s="25" customFormat="1" x14ac:dyDescent="0.35">
      <c r="A302" s="21" t="s">
        <v>173</v>
      </c>
      <c r="B302" s="21" t="s">
        <v>16</v>
      </c>
      <c r="C302" s="23" t="s">
        <v>303</v>
      </c>
      <c r="D302" s="27"/>
      <c r="E302" s="26"/>
      <c r="F302" s="40"/>
      <c r="G302" s="40"/>
      <c r="H302" s="40"/>
      <c r="I302" s="47"/>
      <c r="J302" s="41"/>
      <c r="K302" s="41"/>
      <c r="L302" s="47"/>
      <c r="M302" s="40"/>
    </row>
    <row r="303" spans="1:13" s="25" customFormat="1" x14ac:dyDescent="0.35">
      <c r="A303" s="21" t="s">
        <v>173</v>
      </c>
      <c r="B303" s="21" t="s">
        <v>18</v>
      </c>
      <c r="C303" s="31" t="s">
        <v>304</v>
      </c>
      <c r="D303" s="27"/>
      <c r="E303" s="26"/>
      <c r="F303" s="40"/>
      <c r="G303" s="40"/>
      <c r="H303" s="40"/>
      <c r="I303" s="47"/>
      <c r="J303" s="41"/>
      <c r="K303" s="41"/>
      <c r="L303" s="47"/>
      <c r="M303" s="40"/>
    </row>
    <row r="304" spans="1:13" s="25" customFormat="1" x14ac:dyDescent="0.35">
      <c r="A304" s="21" t="s">
        <v>173</v>
      </c>
      <c r="B304" s="21" t="s">
        <v>18</v>
      </c>
      <c r="C304" s="31" t="s">
        <v>305</v>
      </c>
      <c r="D304" s="27"/>
      <c r="E304" s="26"/>
      <c r="F304" s="40"/>
      <c r="G304" s="40"/>
      <c r="H304" s="40"/>
      <c r="I304" s="47"/>
      <c r="J304" s="41"/>
      <c r="K304" s="41"/>
      <c r="L304" s="47"/>
      <c r="M304" s="40"/>
    </row>
    <row r="305" spans="1:13" s="25" customFormat="1" x14ac:dyDescent="0.35">
      <c r="A305" s="21" t="s">
        <v>173</v>
      </c>
      <c r="B305" s="21" t="s">
        <v>16</v>
      </c>
      <c r="C305" s="23" t="s">
        <v>306</v>
      </c>
      <c r="D305" s="27"/>
      <c r="E305" s="26"/>
      <c r="F305" s="40"/>
      <c r="G305" s="40"/>
      <c r="H305" s="40"/>
      <c r="I305" s="47"/>
      <c r="J305" s="41"/>
      <c r="K305" s="41"/>
      <c r="L305" s="47"/>
      <c r="M305" s="40"/>
    </row>
    <row r="306" spans="1:13" s="25" customFormat="1" x14ac:dyDescent="0.35">
      <c r="A306" s="21" t="s">
        <v>173</v>
      </c>
      <c r="B306" s="21" t="s">
        <v>18</v>
      </c>
      <c r="C306" s="31" t="s">
        <v>307</v>
      </c>
      <c r="D306" s="27"/>
      <c r="E306" s="26"/>
      <c r="F306" s="40"/>
      <c r="G306" s="40"/>
      <c r="H306" s="40"/>
      <c r="I306" s="47"/>
      <c r="J306" s="41"/>
      <c r="K306" s="41"/>
      <c r="L306" s="47"/>
      <c r="M306" s="40"/>
    </row>
    <row r="307" spans="1:13" s="25" customFormat="1" x14ac:dyDescent="0.35">
      <c r="A307" s="21" t="s">
        <v>173</v>
      </c>
      <c r="B307" s="21" t="s">
        <v>18</v>
      </c>
      <c r="C307" s="31" t="s">
        <v>308</v>
      </c>
      <c r="D307" s="27"/>
      <c r="E307" s="26"/>
      <c r="F307" s="40"/>
      <c r="G307" s="40"/>
      <c r="H307" s="40"/>
      <c r="I307" s="47"/>
      <c r="J307" s="41"/>
      <c r="K307" s="41"/>
      <c r="L307" s="47"/>
      <c r="M307" s="40"/>
    </row>
    <row r="308" spans="1:13" s="25" customFormat="1" x14ac:dyDescent="0.35">
      <c r="A308" s="21" t="s">
        <v>173</v>
      </c>
      <c r="B308" s="21" t="s">
        <v>16</v>
      </c>
      <c r="C308" s="23" t="s">
        <v>309</v>
      </c>
      <c r="D308" s="27"/>
      <c r="E308" s="26"/>
      <c r="F308" s="40"/>
      <c r="G308" s="40"/>
      <c r="H308" s="40"/>
      <c r="I308" s="47"/>
      <c r="J308" s="41"/>
      <c r="K308" s="41"/>
      <c r="L308" s="47"/>
      <c r="M308" s="40"/>
    </row>
    <row r="309" spans="1:13" s="25" customFormat="1" x14ac:dyDescent="0.35">
      <c r="A309" s="21" t="s">
        <v>173</v>
      </c>
      <c r="B309" s="21" t="s">
        <v>18</v>
      </c>
      <c r="C309" s="31" t="s">
        <v>309</v>
      </c>
      <c r="D309" s="27"/>
      <c r="E309" s="26"/>
      <c r="F309" s="40"/>
      <c r="G309" s="40"/>
      <c r="H309" s="40"/>
      <c r="I309" s="47"/>
      <c r="J309" s="41"/>
      <c r="K309" s="41"/>
      <c r="L309" s="47"/>
      <c r="M309" s="40"/>
    </row>
    <row r="310" spans="1:13" s="25" customFormat="1" x14ac:dyDescent="0.35">
      <c r="A310" s="21" t="s">
        <v>173</v>
      </c>
      <c r="B310" s="21" t="s">
        <v>18</v>
      </c>
      <c r="C310" s="31" t="s">
        <v>310</v>
      </c>
      <c r="D310" s="27"/>
      <c r="E310" s="26"/>
      <c r="F310" s="40"/>
      <c r="G310" s="40"/>
      <c r="H310" s="40"/>
      <c r="I310" s="47"/>
      <c r="J310" s="41"/>
      <c r="K310" s="41"/>
      <c r="L310" s="47"/>
      <c r="M310" s="40"/>
    </row>
    <row r="311" spans="1:13" s="25" customFormat="1" x14ac:dyDescent="0.35">
      <c r="A311" s="21" t="s">
        <v>173</v>
      </c>
      <c r="B311" s="21" t="s">
        <v>16</v>
      </c>
      <c r="C311" s="23" t="s">
        <v>311</v>
      </c>
      <c r="D311" s="27"/>
      <c r="E311" s="26"/>
      <c r="F311" s="40"/>
      <c r="G311" s="40"/>
      <c r="H311" s="40"/>
      <c r="I311" s="47"/>
      <c r="J311" s="41"/>
      <c r="K311" s="41"/>
      <c r="L311" s="47"/>
      <c r="M311" s="40"/>
    </row>
    <row r="312" spans="1:13" s="25" customFormat="1" x14ac:dyDescent="0.35">
      <c r="A312" s="21" t="s">
        <v>173</v>
      </c>
      <c r="B312" s="21" t="s">
        <v>18</v>
      </c>
      <c r="C312" s="31" t="s">
        <v>312</v>
      </c>
      <c r="D312" s="27"/>
      <c r="E312" s="26"/>
      <c r="F312" s="40"/>
      <c r="G312" s="40"/>
      <c r="H312" s="40"/>
      <c r="I312" s="47"/>
      <c r="J312" s="41"/>
      <c r="K312" s="41"/>
      <c r="L312" s="47"/>
      <c r="M312" s="40"/>
    </row>
    <row r="313" spans="1:13" s="25" customFormat="1" x14ac:dyDescent="0.35">
      <c r="A313" s="21" t="s">
        <v>173</v>
      </c>
      <c r="B313" s="21" t="s">
        <v>18</v>
      </c>
      <c r="C313" s="31" t="s">
        <v>313</v>
      </c>
      <c r="D313" s="27"/>
      <c r="E313" s="26"/>
      <c r="F313" s="40"/>
      <c r="G313" s="40"/>
      <c r="H313" s="40"/>
      <c r="I313" s="47"/>
      <c r="J313" s="41"/>
      <c r="K313" s="41"/>
      <c r="L313" s="47"/>
      <c r="M313" s="40"/>
    </row>
    <row r="314" spans="1:13" s="25" customFormat="1" x14ac:dyDescent="0.35">
      <c r="A314" s="21" t="s">
        <v>173</v>
      </c>
      <c r="B314" s="21" t="s">
        <v>18</v>
      </c>
      <c r="C314" s="31" t="s">
        <v>314</v>
      </c>
      <c r="D314" s="27"/>
      <c r="E314" s="26"/>
      <c r="F314" s="40"/>
      <c r="G314" s="40"/>
      <c r="H314" s="40"/>
      <c r="I314" s="47"/>
      <c r="J314" s="41"/>
      <c r="K314" s="41"/>
      <c r="L314" s="47"/>
      <c r="M314" s="40"/>
    </row>
    <row r="315" spans="1:13" s="25" customFormat="1" x14ac:dyDescent="0.35">
      <c r="A315" s="21" t="s">
        <v>173</v>
      </c>
      <c r="B315" s="21" t="s">
        <v>18</v>
      </c>
      <c r="C315" s="31" t="s">
        <v>315</v>
      </c>
      <c r="D315" s="27"/>
      <c r="E315" s="26"/>
      <c r="F315" s="40"/>
      <c r="G315" s="40"/>
      <c r="H315" s="40"/>
      <c r="I315" s="47"/>
      <c r="J315" s="41"/>
      <c r="K315" s="41"/>
      <c r="L315" s="47"/>
      <c r="M315" s="40"/>
    </row>
    <row r="316" spans="1:13" s="25" customFormat="1" x14ac:dyDescent="0.35">
      <c r="A316" s="21" t="s">
        <v>173</v>
      </c>
      <c r="B316" s="21" t="s">
        <v>18</v>
      </c>
      <c r="C316" s="31" t="s">
        <v>316</v>
      </c>
      <c r="D316" s="27"/>
      <c r="E316" s="26"/>
      <c r="F316" s="40"/>
      <c r="G316" s="40"/>
      <c r="H316" s="40"/>
      <c r="I316" s="47"/>
      <c r="J316" s="41"/>
      <c r="K316" s="41"/>
      <c r="L316" s="47"/>
      <c r="M316" s="40"/>
    </row>
    <row r="317" spans="1:13" s="25" customFormat="1" x14ac:dyDescent="0.35">
      <c r="A317" s="21" t="s">
        <v>173</v>
      </c>
      <c r="B317" s="21" t="s">
        <v>14</v>
      </c>
      <c r="C317" s="23" t="s">
        <v>317</v>
      </c>
      <c r="D317" s="27"/>
      <c r="E317" s="26"/>
      <c r="F317" s="40"/>
      <c r="G317" s="40"/>
      <c r="H317" s="40"/>
      <c r="I317" s="47"/>
      <c r="J317" s="41"/>
      <c r="K317" s="41"/>
      <c r="L317" s="47"/>
      <c r="M317" s="40"/>
    </row>
    <row r="318" spans="1:13" s="25" customFormat="1" x14ac:dyDescent="0.35">
      <c r="A318" s="21" t="s">
        <v>173</v>
      </c>
      <c r="B318" s="21" t="s">
        <v>16</v>
      </c>
      <c r="C318" s="23" t="s">
        <v>318</v>
      </c>
      <c r="D318" s="27"/>
      <c r="E318" s="26"/>
      <c r="F318" s="40"/>
      <c r="G318" s="40"/>
      <c r="H318" s="40"/>
      <c r="I318" s="47"/>
      <c r="J318" s="41"/>
      <c r="K318" s="41"/>
      <c r="L318" s="47"/>
      <c r="M318" s="40"/>
    </row>
    <row r="319" spans="1:13" s="25" customFormat="1" x14ac:dyDescent="0.35">
      <c r="A319" s="21" t="s">
        <v>173</v>
      </c>
      <c r="B319" s="21" t="s">
        <v>18</v>
      </c>
      <c r="C319" s="31" t="s">
        <v>318</v>
      </c>
      <c r="D319" s="27"/>
      <c r="E319" s="26"/>
      <c r="F319" s="40"/>
      <c r="G319" s="40"/>
      <c r="H319" s="40"/>
      <c r="I319" s="47"/>
      <c r="J319" s="41"/>
      <c r="K319" s="41"/>
      <c r="L319" s="47"/>
      <c r="M319" s="40"/>
    </row>
    <row r="320" spans="1:13" s="25" customFormat="1" x14ac:dyDescent="0.35">
      <c r="A320" s="21" t="s">
        <v>173</v>
      </c>
      <c r="B320" s="21" t="s">
        <v>14</v>
      </c>
      <c r="C320" s="23" t="s">
        <v>319</v>
      </c>
      <c r="D320" s="27"/>
      <c r="E320" s="26"/>
      <c r="F320" s="40"/>
      <c r="G320" s="40"/>
      <c r="H320" s="40"/>
      <c r="I320" s="47"/>
      <c r="J320" s="41"/>
      <c r="K320" s="41"/>
      <c r="L320" s="47"/>
      <c r="M320" s="40"/>
    </row>
    <row r="321" spans="1:13" s="25" customFormat="1" x14ac:dyDescent="0.35">
      <c r="A321" s="21" t="s">
        <v>173</v>
      </c>
      <c r="B321" s="21" t="s">
        <v>16</v>
      </c>
      <c r="C321" s="23" t="s">
        <v>320</v>
      </c>
      <c r="D321" s="27"/>
      <c r="E321" s="26"/>
      <c r="F321" s="40"/>
      <c r="G321" s="40"/>
      <c r="H321" s="40"/>
      <c r="I321" s="47"/>
      <c r="J321" s="41"/>
      <c r="K321" s="41"/>
      <c r="L321" s="47"/>
      <c r="M321" s="40"/>
    </row>
    <row r="322" spans="1:13" s="25" customFormat="1" x14ac:dyDescent="0.35">
      <c r="A322" s="21" t="s">
        <v>173</v>
      </c>
      <c r="B322" s="21" t="s">
        <v>18</v>
      </c>
      <c r="C322" s="31" t="s">
        <v>320</v>
      </c>
      <c r="D322" s="27"/>
      <c r="E322" s="26"/>
      <c r="F322" s="40"/>
      <c r="G322" s="40"/>
      <c r="H322" s="40"/>
      <c r="I322" s="47"/>
      <c r="J322" s="41"/>
      <c r="K322" s="41"/>
      <c r="L322" s="47"/>
      <c r="M322" s="40"/>
    </row>
    <row r="323" spans="1:13" s="25" customFormat="1" x14ac:dyDescent="0.35">
      <c r="A323" s="21" t="s">
        <v>173</v>
      </c>
      <c r="B323" s="21" t="s">
        <v>14</v>
      </c>
      <c r="C323" s="23" t="s">
        <v>321</v>
      </c>
      <c r="D323" s="24">
        <f>D324+D330</f>
        <v>7145000</v>
      </c>
      <c r="E323" s="28">
        <f>E324+E330</f>
        <v>7197210.8700000001</v>
      </c>
      <c r="F323" s="38">
        <f t="shared" ref="F323:M323" si="19">F324+F330</f>
        <v>0</v>
      </c>
      <c r="G323" s="38">
        <f t="shared" si="19"/>
        <v>0</v>
      </c>
      <c r="H323" s="38">
        <f t="shared" si="19"/>
        <v>0</v>
      </c>
      <c r="I323" s="45">
        <f t="shared" si="19"/>
        <v>0</v>
      </c>
      <c r="J323" s="45">
        <f t="shared" si="19"/>
        <v>0</v>
      </c>
      <c r="K323" s="45">
        <f t="shared" si="19"/>
        <v>0</v>
      </c>
      <c r="L323" s="45">
        <f t="shared" si="19"/>
        <v>0</v>
      </c>
      <c r="M323" s="38">
        <f t="shared" si="19"/>
        <v>0</v>
      </c>
    </row>
    <row r="324" spans="1:13" s="25" customFormat="1" x14ac:dyDescent="0.35">
      <c r="A324" s="21" t="s">
        <v>173</v>
      </c>
      <c r="B324" s="21" t="s">
        <v>16</v>
      </c>
      <c r="C324" s="23" t="s">
        <v>322</v>
      </c>
      <c r="D324" s="24">
        <f>D325+D326+D327+D328+D329</f>
        <v>7110000</v>
      </c>
      <c r="E324" s="28">
        <f>E325+E326+E327+E328+E329</f>
        <v>7137764.0899999999</v>
      </c>
      <c r="F324" s="38">
        <f t="shared" ref="F324:M324" si="20">F325+F326+F327+F328+F329</f>
        <v>0</v>
      </c>
      <c r="G324" s="38">
        <f t="shared" si="20"/>
        <v>0</v>
      </c>
      <c r="H324" s="38">
        <f t="shared" si="20"/>
        <v>0</v>
      </c>
      <c r="I324" s="45">
        <f t="shared" si="20"/>
        <v>0</v>
      </c>
      <c r="J324" s="45">
        <f t="shared" si="20"/>
        <v>0</v>
      </c>
      <c r="K324" s="45">
        <f t="shared" si="20"/>
        <v>0</v>
      </c>
      <c r="L324" s="45">
        <f t="shared" si="20"/>
        <v>0</v>
      </c>
      <c r="M324" s="38">
        <f t="shared" si="20"/>
        <v>0</v>
      </c>
    </row>
    <row r="325" spans="1:13" s="25" customFormat="1" x14ac:dyDescent="0.35">
      <c r="A325" s="21" t="s">
        <v>173</v>
      </c>
      <c r="B325" s="21" t="s">
        <v>18</v>
      </c>
      <c r="C325" s="31" t="s">
        <v>323</v>
      </c>
      <c r="D325" s="27">
        <v>900000</v>
      </c>
      <c r="E325" s="27">
        <v>900000</v>
      </c>
      <c r="F325" s="40"/>
      <c r="G325" s="40"/>
      <c r="H325" s="40"/>
      <c r="I325" s="47"/>
      <c r="J325" s="41"/>
      <c r="K325" s="41"/>
      <c r="L325" s="47"/>
      <c r="M325" s="40"/>
    </row>
    <row r="326" spans="1:13" s="25" customFormat="1" x14ac:dyDescent="0.35">
      <c r="A326" s="21" t="s">
        <v>173</v>
      </c>
      <c r="B326" s="21" t="s">
        <v>18</v>
      </c>
      <c r="C326" s="31" t="s">
        <v>324</v>
      </c>
      <c r="D326" s="27">
        <v>5420000</v>
      </c>
      <c r="E326" s="26">
        <v>5447741.5899999999</v>
      </c>
      <c r="F326" s="40"/>
      <c r="G326" s="40"/>
      <c r="H326" s="40"/>
      <c r="I326" s="47"/>
      <c r="J326" s="41"/>
      <c r="K326" s="41"/>
      <c r="L326" s="47"/>
      <c r="M326" s="40"/>
    </row>
    <row r="327" spans="1:13" s="25" customFormat="1" x14ac:dyDescent="0.35">
      <c r="A327" s="21" t="s">
        <v>173</v>
      </c>
      <c r="B327" s="21" t="s">
        <v>18</v>
      </c>
      <c r="C327" s="31" t="s">
        <v>325</v>
      </c>
      <c r="D327" s="27">
        <v>425000</v>
      </c>
      <c r="E327" s="26">
        <v>425000</v>
      </c>
      <c r="F327" s="40"/>
      <c r="G327" s="40"/>
      <c r="H327" s="40"/>
      <c r="I327" s="47"/>
      <c r="J327" s="41"/>
      <c r="K327" s="41"/>
      <c r="L327" s="47"/>
      <c r="M327" s="40"/>
    </row>
    <row r="328" spans="1:13" s="25" customFormat="1" x14ac:dyDescent="0.35">
      <c r="A328" s="21" t="s">
        <v>173</v>
      </c>
      <c r="B328" s="21" t="s">
        <v>18</v>
      </c>
      <c r="C328" s="31" t="s">
        <v>326</v>
      </c>
      <c r="D328" s="27"/>
      <c r="E328" s="26"/>
      <c r="F328" s="40"/>
      <c r="G328" s="40"/>
      <c r="H328" s="40"/>
      <c r="I328" s="47"/>
      <c r="J328" s="41"/>
      <c r="K328" s="41"/>
      <c r="L328" s="47"/>
      <c r="M328" s="40"/>
    </row>
    <row r="329" spans="1:13" s="25" customFormat="1" x14ac:dyDescent="0.35">
      <c r="A329" s="21" t="s">
        <v>173</v>
      </c>
      <c r="B329" s="21" t="s">
        <v>18</v>
      </c>
      <c r="C329" s="31" t="s">
        <v>327</v>
      </c>
      <c r="D329" s="27">
        <v>365000</v>
      </c>
      <c r="E329" s="26">
        <v>365022.5</v>
      </c>
      <c r="F329" s="40"/>
      <c r="G329" s="40"/>
      <c r="H329" s="40"/>
      <c r="I329" s="47"/>
      <c r="J329" s="41"/>
      <c r="K329" s="41"/>
      <c r="L329" s="47"/>
      <c r="M329" s="40"/>
    </row>
    <row r="330" spans="1:13" s="25" customFormat="1" x14ac:dyDescent="0.35">
      <c r="A330" s="21" t="s">
        <v>173</v>
      </c>
      <c r="B330" s="21" t="s">
        <v>16</v>
      </c>
      <c r="C330" s="23" t="s">
        <v>328</v>
      </c>
      <c r="D330" s="24">
        <f>D331+D332+D333+D334+D335+D336</f>
        <v>35000</v>
      </c>
      <c r="E330" s="28">
        <f>E331+E332+E333+E334+E335+E336</f>
        <v>59446.78</v>
      </c>
      <c r="F330" s="38">
        <f t="shared" ref="F330:M330" si="21">F331+F332+F333+F334+F335+F336</f>
        <v>0</v>
      </c>
      <c r="G330" s="38">
        <f t="shared" si="21"/>
        <v>0</v>
      </c>
      <c r="H330" s="38">
        <f t="shared" si="21"/>
        <v>0</v>
      </c>
      <c r="I330" s="45">
        <f t="shared" si="21"/>
        <v>0</v>
      </c>
      <c r="J330" s="45">
        <f t="shared" si="21"/>
        <v>0</v>
      </c>
      <c r="K330" s="45">
        <f t="shared" si="21"/>
        <v>0</v>
      </c>
      <c r="L330" s="45">
        <f t="shared" si="21"/>
        <v>0</v>
      </c>
      <c r="M330" s="38">
        <f t="shared" si="21"/>
        <v>0</v>
      </c>
    </row>
    <row r="331" spans="1:13" s="25" customFormat="1" x14ac:dyDescent="0.35">
      <c r="A331" s="21" t="s">
        <v>173</v>
      </c>
      <c r="B331" s="21" t="s">
        <v>18</v>
      </c>
      <c r="C331" s="31" t="s">
        <v>329</v>
      </c>
      <c r="D331" s="27"/>
      <c r="E331" s="26"/>
      <c r="F331" s="40"/>
      <c r="G331" s="40"/>
      <c r="H331" s="40"/>
      <c r="I331" s="47"/>
      <c r="J331" s="41"/>
      <c r="K331" s="41"/>
      <c r="L331" s="47"/>
      <c r="M331" s="40"/>
    </row>
    <row r="332" spans="1:13" s="25" customFormat="1" x14ac:dyDescent="0.35">
      <c r="A332" s="21" t="s">
        <v>173</v>
      </c>
      <c r="B332" s="21" t="s">
        <v>18</v>
      </c>
      <c r="C332" s="31" t="s">
        <v>330</v>
      </c>
      <c r="D332" s="27"/>
      <c r="E332" s="26"/>
      <c r="F332" s="40"/>
      <c r="G332" s="40"/>
      <c r="H332" s="40"/>
      <c r="I332" s="47"/>
      <c r="J332" s="41"/>
      <c r="K332" s="41"/>
      <c r="L332" s="47"/>
      <c r="M332" s="40"/>
    </row>
    <row r="333" spans="1:13" s="25" customFormat="1" x14ac:dyDescent="0.35">
      <c r="A333" s="21" t="s">
        <v>173</v>
      </c>
      <c r="B333" s="21" t="s">
        <v>18</v>
      </c>
      <c r="C333" s="31" t="s">
        <v>331</v>
      </c>
      <c r="D333" s="27"/>
      <c r="E333" s="26"/>
      <c r="F333" s="40"/>
      <c r="G333" s="40"/>
      <c r="H333" s="40"/>
      <c r="I333" s="47"/>
      <c r="J333" s="41"/>
      <c r="K333" s="41"/>
      <c r="L333" s="47"/>
      <c r="M333" s="40"/>
    </row>
    <row r="334" spans="1:13" s="25" customFormat="1" x14ac:dyDescent="0.35">
      <c r="A334" s="21" t="s">
        <v>173</v>
      </c>
      <c r="B334" s="21" t="s">
        <v>18</v>
      </c>
      <c r="C334" s="31" t="s">
        <v>332</v>
      </c>
      <c r="D334" s="27">
        <v>35000</v>
      </c>
      <c r="E334" s="26">
        <v>59446.78</v>
      </c>
      <c r="F334" s="40"/>
      <c r="G334" s="40"/>
      <c r="H334" s="40"/>
      <c r="I334" s="47"/>
      <c r="J334" s="41"/>
      <c r="K334" s="41"/>
      <c r="L334" s="47"/>
      <c r="M334" s="40"/>
    </row>
    <row r="335" spans="1:13" s="25" customFormat="1" x14ac:dyDescent="0.35">
      <c r="A335" s="21" t="s">
        <v>173</v>
      </c>
      <c r="B335" s="21" t="s">
        <v>18</v>
      </c>
      <c r="C335" s="31" t="s">
        <v>333</v>
      </c>
      <c r="D335" s="27"/>
      <c r="E335" s="26"/>
      <c r="F335" s="40"/>
      <c r="G335" s="40"/>
      <c r="H335" s="40"/>
      <c r="I335" s="47"/>
      <c r="J335" s="41"/>
      <c r="K335" s="41"/>
      <c r="L335" s="47"/>
      <c r="M335" s="40"/>
    </row>
    <row r="336" spans="1:13" s="25" customFormat="1" x14ac:dyDescent="0.35">
      <c r="A336" s="33" t="s">
        <v>173</v>
      </c>
      <c r="B336" s="33" t="s">
        <v>18</v>
      </c>
      <c r="C336" s="34" t="s">
        <v>334</v>
      </c>
      <c r="D336" s="27"/>
      <c r="E336" s="26"/>
      <c r="F336" s="40"/>
      <c r="G336" s="40"/>
      <c r="H336" s="40"/>
      <c r="I336" s="47"/>
      <c r="J336" s="41"/>
      <c r="K336" s="41"/>
      <c r="L336" s="47"/>
      <c r="M336" s="40"/>
    </row>
  </sheetData>
  <autoFilter ref="A1:M336" xr:uid="{7F5BA873-9D86-46CF-99B7-C4A1CD481AC8}"/>
  <dataValidations count="1">
    <dataValidation type="custom" allowBlank="1" showInputMessage="1" showErrorMessage="1" error="Inserire valori positivi e con due cifre decimali" sqref="D170 IZ170 SV170 ACR170 AMN170 AWJ170 BGF170 BQB170 BZX170 CJT170 CTP170 DDL170 DNH170 DXD170 EGZ170 EQV170 FAR170 FKN170 FUJ170 GEF170 GOB170 GXX170 HHT170 HRP170 IBL170 ILH170 IVD170 JEZ170 JOV170 JYR170 KIN170 KSJ170 LCF170 LMB170 LVX170 MFT170 MPP170 MZL170 NJH170 NTD170 OCZ170 OMV170 OWR170 PGN170 PQJ170 QAF170 QKB170 QTX170 RDT170 RNP170 RXL170 SHH170 SRD170 TAZ170 TKV170 TUR170 UEN170 UOJ170 UYF170 VIB170 VRX170 WBT170 WLP170 WVL170 D65706 IZ65706 SV65706 ACR65706 AMN65706 AWJ65706 BGF65706 BQB65706 BZX65706 CJT65706 CTP65706 DDL65706 DNH65706 DXD65706 EGZ65706 EQV65706 FAR65706 FKN65706 FUJ65706 GEF65706 GOB65706 GXX65706 HHT65706 HRP65706 IBL65706 ILH65706 IVD65706 JEZ65706 JOV65706 JYR65706 KIN65706 KSJ65706 LCF65706 LMB65706 LVX65706 MFT65706 MPP65706 MZL65706 NJH65706 NTD65706 OCZ65706 OMV65706 OWR65706 PGN65706 PQJ65706 QAF65706 QKB65706 QTX65706 RDT65706 RNP65706 RXL65706 SHH65706 SRD65706 TAZ65706 TKV65706 TUR65706 UEN65706 UOJ65706 UYF65706 VIB65706 VRX65706 WBT65706 WLP65706 WVL65706 D131242 IZ131242 SV131242 ACR131242 AMN131242 AWJ131242 BGF131242 BQB131242 BZX131242 CJT131242 CTP131242 DDL131242 DNH131242 DXD131242 EGZ131242 EQV131242 FAR131242 FKN131242 FUJ131242 GEF131242 GOB131242 GXX131242 HHT131242 HRP131242 IBL131242 ILH131242 IVD131242 JEZ131242 JOV131242 JYR131242 KIN131242 KSJ131242 LCF131242 LMB131242 LVX131242 MFT131242 MPP131242 MZL131242 NJH131242 NTD131242 OCZ131242 OMV131242 OWR131242 PGN131242 PQJ131242 QAF131242 QKB131242 QTX131242 RDT131242 RNP131242 RXL131242 SHH131242 SRD131242 TAZ131242 TKV131242 TUR131242 UEN131242 UOJ131242 UYF131242 VIB131242 VRX131242 WBT131242 WLP131242 WVL131242 D196778 IZ196778 SV196778 ACR196778 AMN196778 AWJ196778 BGF196778 BQB196778 BZX196778 CJT196778 CTP196778 DDL196778 DNH196778 DXD196778 EGZ196778 EQV196778 FAR196778 FKN196778 FUJ196778 GEF196778 GOB196778 GXX196778 HHT196778 HRP196778 IBL196778 ILH196778 IVD196778 JEZ196778 JOV196778 JYR196778 KIN196778 KSJ196778 LCF196778 LMB196778 LVX196778 MFT196778 MPP196778 MZL196778 NJH196778 NTD196778 OCZ196778 OMV196778 OWR196778 PGN196778 PQJ196778 QAF196778 QKB196778 QTX196778 RDT196778 RNP196778 RXL196778 SHH196778 SRD196778 TAZ196778 TKV196778 TUR196778 UEN196778 UOJ196778 UYF196778 VIB196778 VRX196778 WBT196778 WLP196778 WVL196778 D262314 IZ262314 SV262314 ACR262314 AMN262314 AWJ262314 BGF262314 BQB262314 BZX262314 CJT262314 CTP262314 DDL262314 DNH262314 DXD262314 EGZ262314 EQV262314 FAR262314 FKN262314 FUJ262314 GEF262314 GOB262314 GXX262314 HHT262314 HRP262314 IBL262314 ILH262314 IVD262314 JEZ262314 JOV262314 JYR262314 KIN262314 KSJ262314 LCF262314 LMB262314 LVX262314 MFT262314 MPP262314 MZL262314 NJH262314 NTD262314 OCZ262314 OMV262314 OWR262314 PGN262314 PQJ262314 QAF262314 QKB262314 QTX262314 RDT262314 RNP262314 RXL262314 SHH262314 SRD262314 TAZ262314 TKV262314 TUR262314 UEN262314 UOJ262314 UYF262314 VIB262314 VRX262314 WBT262314 WLP262314 WVL262314 D327850 IZ327850 SV327850 ACR327850 AMN327850 AWJ327850 BGF327850 BQB327850 BZX327850 CJT327850 CTP327850 DDL327850 DNH327850 DXD327850 EGZ327850 EQV327850 FAR327850 FKN327850 FUJ327850 GEF327850 GOB327850 GXX327850 HHT327850 HRP327850 IBL327850 ILH327850 IVD327850 JEZ327850 JOV327850 JYR327850 KIN327850 KSJ327850 LCF327850 LMB327850 LVX327850 MFT327850 MPP327850 MZL327850 NJH327850 NTD327850 OCZ327850 OMV327850 OWR327850 PGN327850 PQJ327850 QAF327850 QKB327850 QTX327850 RDT327850 RNP327850 RXL327850 SHH327850 SRD327850 TAZ327850 TKV327850 TUR327850 UEN327850 UOJ327850 UYF327850 VIB327850 VRX327850 WBT327850 WLP327850 WVL327850 D393386 IZ393386 SV393386 ACR393386 AMN393386 AWJ393386 BGF393386 BQB393386 BZX393386 CJT393386 CTP393386 DDL393386 DNH393386 DXD393386 EGZ393386 EQV393386 FAR393386 FKN393386 FUJ393386 GEF393386 GOB393386 GXX393386 HHT393386 HRP393386 IBL393386 ILH393386 IVD393386 JEZ393386 JOV393386 JYR393386 KIN393386 KSJ393386 LCF393386 LMB393386 LVX393386 MFT393386 MPP393386 MZL393386 NJH393386 NTD393386 OCZ393386 OMV393386 OWR393386 PGN393386 PQJ393386 QAF393386 QKB393386 QTX393386 RDT393386 RNP393386 RXL393386 SHH393386 SRD393386 TAZ393386 TKV393386 TUR393386 UEN393386 UOJ393386 UYF393386 VIB393386 VRX393386 WBT393386 WLP393386 WVL393386 D458922 IZ458922 SV458922 ACR458922 AMN458922 AWJ458922 BGF458922 BQB458922 BZX458922 CJT458922 CTP458922 DDL458922 DNH458922 DXD458922 EGZ458922 EQV458922 FAR458922 FKN458922 FUJ458922 GEF458922 GOB458922 GXX458922 HHT458922 HRP458922 IBL458922 ILH458922 IVD458922 JEZ458922 JOV458922 JYR458922 KIN458922 KSJ458922 LCF458922 LMB458922 LVX458922 MFT458922 MPP458922 MZL458922 NJH458922 NTD458922 OCZ458922 OMV458922 OWR458922 PGN458922 PQJ458922 QAF458922 QKB458922 QTX458922 RDT458922 RNP458922 RXL458922 SHH458922 SRD458922 TAZ458922 TKV458922 TUR458922 UEN458922 UOJ458922 UYF458922 VIB458922 VRX458922 WBT458922 WLP458922 WVL458922 D524458 IZ524458 SV524458 ACR524458 AMN524458 AWJ524458 BGF524458 BQB524458 BZX524458 CJT524458 CTP524458 DDL524458 DNH524458 DXD524458 EGZ524458 EQV524458 FAR524458 FKN524458 FUJ524458 GEF524458 GOB524458 GXX524458 HHT524458 HRP524458 IBL524458 ILH524458 IVD524458 JEZ524458 JOV524458 JYR524458 KIN524458 KSJ524458 LCF524458 LMB524458 LVX524458 MFT524458 MPP524458 MZL524458 NJH524458 NTD524458 OCZ524458 OMV524458 OWR524458 PGN524458 PQJ524458 QAF524458 QKB524458 QTX524458 RDT524458 RNP524458 RXL524458 SHH524458 SRD524458 TAZ524458 TKV524458 TUR524458 UEN524458 UOJ524458 UYF524458 VIB524458 VRX524458 WBT524458 WLP524458 WVL524458 D589994 IZ589994 SV589994 ACR589994 AMN589994 AWJ589994 BGF589994 BQB589994 BZX589994 CJT589994 CTP589994 DDL589994 DNH589994 DXD589994 EGZ589994 EQV589994 FAR589994 FKN589994 FUJ589994 GEF589994 GOB589994 GXX589994 HHT589994 HRP589994 IBL589994 ILH589994 IVD589994 JEZ589994 JOV589994 JYR589994 KIN589994 KSJ589994 LCF589994 LMB589994 LVX589994 MFT589994 MPP589994 MZL589994 NJH589994 NTD589994 OCZ589994 OMV589994 OWR589994 PGN589994 PQJ589994 QAF589994 QKB589994 QTX589994 RDT589994 RNP589994 RXL589994 SHH589994 SRD589994 TAZ589994 TKV589994 TUR589994 UEN589994 UOJ589994 UYF589994 VIB589994 VRX589994 WBT589994 WLP589994 WVL589994 D655530 IZ655530 SV655530 ACR655530 AMN655530 AWJ655530 BGF655530 BQB655530 BZX655530 CJT655530 CTP655530 DDL655530 DNH655530 DXD655530 EGZ655530 EQV655530 FAR655530 FKN655530 FUJ655530 GEF655530 GOB655530 GXX655530 HHT655530 HRP655530 IBL655530 ILH655530 IVD655530 JEZ655530 JOV655530 JYR655530 KIN655530 KSJ655530 LCF655530 LMB655530 LVX655530 MFT655530 MPP655530 MZL655530 NJH655530 NTD655530 OCZ655530 OMV655530 OWR655530 PGN655530 PQJ655530 QAF655530 QKB655530 QTX655530 RDT655530 RNP655530 RXL655530 SHH655530 SRD655530 TAZ655530 TKV655530 TUR655530 UEN655530 UOJ655530 UYF655530 VIB655530 VRX655530 WBT655530 WLP655530 WVL655530 D721066 IZ721066 SV721066 ACR721066 AMN721066 AWJ721066 BGF721066 BQB721066 BZX721066 CJT721066 CTP721066 DDL721066 DNH721066 DXD721066 EGZ721066 EQV721066 FAR721066 FKN721066 FUJ721066 GEF721066 GOB721066 GXX721066 HHT721066 HRP721066 IBL721066 ILH721066 IVD721066 JEZ721066 JOV721066 JYR721066 KIN721066 KSJ721066 LCF721066 LMB721066 LVX721066 MFT721066 MPP721066 MZL721066 NJH721066 NTD721066 OCZ721066 OMV721066 OWR721066 PGN721066 PQJ721066 QAF721066 QKB721066 QTX721066 RDT721066 RNP721066 RXL721066 SHH721066 SRD721066 TAZ721066 TKV721066 TUR721066 UEN721066 UOJ721066 UYF721066 VIB721066 VRX721066 WBT721066 WLP721066 WVL721066 D786602 IZ786602 SV786602 ACR786602 AMN786602 AWJ786602 BGF786602 BQB786602 BZX786602 CJT786602 CTP786602 DDL786602 DNH786602 DXD786602 EGZ786602 EQV786602 FAR786602 FKN786602 FUJ786602 GEF786602 GOB786602 GXX786602 HHT786602 HRP786602 IBL786602 ILH786602 IVD786602 JEZ786602 JOV786602 JYR786602 KIN786602 KSJ786602 LCF786602 LMB786602 LVX786602 MFT786602 MPP786602 MZL786602 NJH786602 NTD786602 OCZ786602 OMV786602 OWR786602 PGN786602 PQJ786602 QAF786602 QKB786602 QTX786602 RDT786602 RNP786602 RXL786602 SHH786602 SRD786602 TAZ786602 TKV786602 TUR786602 UEN786602 UOJ786602 UYF786602 VIB786602 VRX786602 WBT786602 WLP786602 WVL786602 D852138 IZ852138 SV852138 ACR852138 AMN852138 AWJ852138 BGF852138 BQB852138 BZX852138 CJT852138 CTP852138 DDL852138 DNH852138 DXD852138 EGZ852138 EQV852138 FAR852138 FKN852138 FUJ852138 GEF852138 GOB852138 GXX852138 HHT852138 HRP852138 IBL852138 ILH852138 IVD852138 JEZ852138 JOV852138 JYR852138 KIN852138 KSJ852138 LCF852138 LMB852138 LVX852138 MFT852138 MPP852138 MZL852138 NJH852138 NTD852138 OCZ852138 OMV852138 OWR852138 PGN852138 PQJ852138 QAF852138 QKB852138 QTX852138 RDT852138 RNP852138 RXL852138 SHH852138 SRD852138 TAZ852138 TKV852138 TUR852138 UEN852138 UOJ852138 UYF852138 VIB852138 VRX852138 WBT852138 WLP852138 WVL852138 D917674 IZ917674 SV917674 ACR917674 AMN917674 AWJ917674 BGF917674 BQB917674 BZX917674 CJT917674 CTP917674 DDL917674 DNH917674 DXD917674 EGZ917674 EQV917674 FAR917674 FKN917674 FUJ917674 GEF917674 GOB917674 GXX917674 HHT917674 HRP917674 IBL917674 ILH917674 IVD917674 JEZ917674 JOV917674 JYR917674 KIN917674 KSJ917674 LCF917674 LMB917674 LVX917674 MFT917674 MPP917674 MZL917674 NJH917674 NTD917674 OCZ917674 OMV917674 OWR917674 PGN917674 PQJ917674 QAF917674 QKB917674 QTX917674 RDT917674 RNP917674 RXL917674 SHH917674 SRD917674 TAZ917674 TKV917674 TUR917674 UEN917674 UOJ917674 UYF917674 VIB917674 VRX917674 WBT917674 WLP917674 WVL917674 D983210 IZ983210 SV983210 ACR983210 AMN983210 AWJ983210 BGF983210 BQB983210 BZX983210 CJT983210 CTP983210 DDL983210 DNH983210 DXD983210 EGZ983210 EQV983210 FAR983210 FKN983210 FUJ983210 GEF983210 GOB983210 GXX983210 HHT983210 HRP983210 IBL983210 ILH983210 IVD983210 JEZ983210 JOV983210 JYR983210 KIN983210 KSJ983210 LCF983210 LMB983210 LVX983210 MFT983210 MPP983210 MZL983210 NJH983210 NTD983210 OCZ983210 OMV983210 OWR983210 PGN983210 PQJ983210 QAF983210 QKB983210 QTX983210 RDT983210 RNP983210 RXL983210 SHH983210 SRD983210 TAZ983210 TKV983210 TUR983210 UEN983210 UOJ983210 UYF983210 VIB983210 VRX983210 WBT983210 WLP983210 WVL983210" xr:uid="{58C30A0C-8C17-4393-B28F-E58B20F9C500}">
      <formula1>AND(D170&gt;=0, IF(D170-INT(D170)=0, TRUE, LEN(D170)-SEARCH(",",D170)&lt;3))</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0D1E0440ACFE54D9CE9AC3B1F8D6CE6" ma:contentTypeVersion="16" ma:contentTypeDescription="Creare un nuovo documento." ma:contentTypeScope="" ma:versionID="20fc09a19ffc404006fd0d215efe8711">
  <xsd:schema xmlns:xsd="http://www.w3.org/2001/XMLSchema" xmlns:xs="http://www.w3.org/2001/XMLSchema" xmlns:p="http://schemas.microsoft.com/office/2006/metadata/properties" xmlns:ns2="8d7ce21d-b23d-4e75-8275-8f72d6274957" xmlns:ns3="a5a5994b-e301-4e9f-bcd0-60ef9f73a45d" targetNamespace="http://schemas.microsoft.com/office/2006/metadata/properties" ma:root="true" ma:fieldsID="17b51804e3c94d6842cb793d556cfb4a" ns2:_="" ns3:_="">
    <xsd:import namespace="8d7ce21d-b23d-4e75-8275-8f72d6274957"/>
    <xsd:import namespace="a5a5994b-e301-4e9f-bcd0-60ef9f73a4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7ce21d-b23d-4e75-8275-8f72d6274957"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19a71a5c-282a-4c18-b870-e805ba34aafa}" ma:internalName="TaxCatchAll" ma:showField="CatchAllData" ma:web="8d7ce21d-b23d-4e75-8275-8f72d62749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a5994b-e301-4e9f-bcd0-60ef9f73a45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a087d216-9da7-4ca6-a432-9e625d0d44c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5a5994b-e301-4e9f-bcd0-60ef9f73a45d">
      <Terms xmlns="http://schemas.microsoft.com/office/infopath/2007/PartnerControls"/>
    </lcf76f155ced4ddcb4097134ff3c332f>
    <TaxCatchAll xmlns="8d7ce21d-b23d-4e75-8275-8f72d6274957" xsi:nil="true"/>
  </documentManagement>
</p:properties>
</file>

<file path=customXml/itemProps1.xml><?xml version="1.0" encoding="utf-8"?>
<ds:datastoreItem xmlns:ds="http://schemas.openxmlformats.org/officeDocument/2006/customXml" ds:itemID="{3606A153-5D3E-478C-86C2-6EBCAF8C69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7ce21d-b23d-4e75-8275-8f72d6274957"/>
    <ds:schemaRef ds:uri="a5a5994b-e301-4e9f-bcd0-60ef9f73a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572FDC-CAC8-42A2-B8CA-B88D8B05E41A}">
  <ds:schemaRefs>
    <ds:schemaRef ds:uri="http://schemas.microsoft.com/sharepoint/v3/contenttype/forms"/>
  </ds:schemaRefs>
</ds:datastoreItem>
</file>

<file path=customXml/itemProps3.xml><?xml version="1.0" encoding="utf-8"?>
<ds:datastoreItem xmlns:ds="http://schemas.openxmlformats.org/officeDocument/2006/customXml" ds:itemID="{414E452E-6FA8-4247-9DBE-BC395492B4CD}">
  <ds:schemaRefs>
    <ds:schemaRef ds:uri="http://schemas.microsoft.com/office/2006/metadata/properties"/>
    <ds:schemaRef ds:uri="http://schemas.microsoft.com/office/infopath/2007/PartnerControls"/>
    <ds:schemaRef ds:uri="a5a5994b-e301-4e9f-bcd0-60ef9f73a45d"/>
    <ds:schemaRef ds:uri="8d7ce21d-b23d-4e75-8275-8f72d62749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Variazioni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Giorgia Carolini</dc:creator>
  <cp:keywords/>
  <dc:description/>
  <cp:lastModifiedBy>Giorgia Carolini</cp:lastModifiedBy>
  <cp:revision/>
  <dcterms:created xsi:type="dcterms:W3CDTF">2022-05-02T10:33:16Z</dcterms:created>
  <dcterms:modified xsi:type="dcterms:W3CDTF">2022-05-30T06:34:25Z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0x010100B0D1E0440ACFE54D9CE9AC3B1F8D6CE6</vt:lpwstr>
  </property>
  <property fmtid="{D5CDD505-2E9C-101B-9397-08002B2CF9AE}" pid="3" name="MediaServiceImageTags">
    <vt:lpwstr/>
  </property>
</Properties>
</file>